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70" tabRatio="930" activeTab="3"/>
  </bookViews>
  <sheets>
    <sheet name="1. Opći dio" sheetId="1" r:id="rId1"/>
    <sheet name="2. Račun prihoda i rashoda" sheetId="2" r:id="rId2"/>
    <sheet name="Posebni dio I" sheetId="3" r:id="rId3"/>
    <sheet name="3. Posebni dio II" sheetId="4" r:id="rId4"/>
    <sheet name="Zadnja str. Proračuna 2015." sheetId="5" r:id="rId5"/>
  </sheets>
  <definedNames>
    <definedName name="_xlnm.Print_Titles" localSheetId="3">'3. Posebni dio II'!$2:$3</definedName>
    <definedName name="_xlnm.Print_Area" localSheetId="0">'1. Opći dio'!$A$1:$J$29</definedName>
    <definedName name="_xlnm.Print_Area" localSheetId="1">'2. Račun prihoda i rashoda'!$A$1:$J$100</definedName>
    <definedName name="_xlnm.Print_Area" localSheetId="3">'3. Posebni dio II'!$A$1:$H$746</definedName>
    <definedName name="_xlnm.Print_Area" localSheetId="4">'Zadnja str. Proračuna 2015.'!$A$1:$K$26</definedName>
  </definedNames>
  <calcPr fullCalcOnLoad="1"/>
</workbook>
</file>

<file path=xl/sharedStrings.xml><?xml version="1.0" encoding="utf-8"?>
<sst xmlns="http://schemas.openxmlformats.org/spreadsheetml/2006/main" count="1124" uniqueCount="355">
  <si>
    <t xml:space="preserve">        I. OPĆI DIO</t>
  </si>
  <si>
    <t>Članak 1.</t>
  </si>
  <si>
    <t>A)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</si>
  <si>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</si>
  <si>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</si>
  <si>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</si>
  <si>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 xml:space="preserve">    Razlika - višak/manjak</t>
  </si>
  <si>
    <t>B) RAČUN 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</si>
  <si>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</si>
  <si>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</si>
  <si>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</si>
  <si>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C) VIŠAK/MANJAK PRIHODA</t>
  </si>
  <si>
    <t xml:space="preserve">   Preneseni višak/manjak iz protekle godine</t>
  </si>
  <si>
    <t xml:space="preserve">   Višak prihoda i primitaka koji se prenosi u sljedeće razdoblje</t>
  </si>
  <si>
    <t>Članak 2.</t>
  </si>
  <si>
    <t xml:space="preserve">        Prihodi i rashodi te primici i izdaci po ekonomskoj klasifikaciji utvrđuju se u Računu prihoda i rashoda i Računu financiranja za 2015. godinu, kako slijedi:</t>
  </si>
  <si>
    <t xml:space="preserve">        A. RAČUN PRIHODA I RASHODA</t>
  </si>
  <si>
    <t>Razred</t>
  </si>
  <si>
    <t>Skupina</t>
  </si>
  <si>
    <t>Podskupina</t>
  </si>
  <si>
    <t>Odjeljak</t>
  </si>
  <si>
    <t>UKUPNI PRIHODI POSLOVANJA</t>
  </si>
  <si>
    <t>IZVOR OPĆI PRIHODI I PRIMICI</t>
  </si>
  <si>
    <t>Prihodi poslovanja</t>
  </si>
  <si>
    <t>Prihodi od poreza</t>
  </si>
  <si>
    <t>Porez i prirez na dohodak</t>
  </si>
  <si>
    <t>Porez i prirez na dohodak od nesamostalnog rada</t>
  </si>
  <si>
    <t>Porezi na imovinu</t>
  </si>
  <si>
    <t xml:space="preserve">Stalni porezi na nepokretnu imovini </t>
  </si>
  <si>
    <t>Povremeni porezi na imovinu</t>
  </si>
  <si>
    <t>Porezi na robu i usluge</t>
  </si>
  <si>
    <t>Porez na promet</t>
  </si>
  <si>
    <t>Porezi na korištenje dobara ili izvođenje aktivnosti</t>
  </si>
  <si>
    <t>IZVOR POMOĆI</t>
  </si>
  <si>
    <t>Pomoći iz inozemstva (darovnice) i od subjekata unutar općeg proračuna</t>
  </si>
  <si>
    <t>Pomoći iz proračuna</t>
  </si>
  <si>
    <t>Tekuće pomoći proračunu iz drugih proračuna</t>
  </si>
  <si>
    <t>Kapitalne pomoći proračunu iz drugih proračuna</t>
  </si>
  <si>
    <t>Pomoći od ostalih subjekata unutar opće države</t>
  </si>
  <si>
    <t>Kapitalne pomoći od izvanproračunskih korisnika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</si>
  <si>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</si>
  <si>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</si>
  <si>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</si>
  <si>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</si>
  <si>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</si>
  <si>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</si>
  <si>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</si>
  <si>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</si>
  <si>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imovinje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</si>
  <si>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</si>
  <si>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</si>
  <si>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</si>
  <si>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Prihodi po posebnim propisima</t>
  </si>
  <si>
    <t>Ostali nespomenuti prihodi</t>
  </si>
  <si>
    <t>Komunalni doprinosi i naknade</t>
  </si>
  <si>
    <t>Komunalni doprinos</t>
  </si>
  <si>
    <t>Komunalne naknade</t>
  </si>
  <si>
    <t>IZVOR DONACIJE</t>
  </si>
  <si>
    <t>Ostali prihodi</t>
  </si>
  <si>
    <t>Donacije od pravnih i fizičkih osoba izvan opće države</t>
  </si>
  <si>
    <t>Kapitalne donacije</t>
  </si>
  <si>
    <t>Kazne, upravne mjere i ostali prihodi</t>
  </si>
  <si>
    <t xml:space="preserve">Ostali prihodi i prihod od kredita </t>
  </si>
  <si>
    <t>UKUPNO RASHODI/IZDACI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</si>
  <si>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</si>
  <si>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</si>
  <si>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</si>
  <si>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</si>
  <si>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</si>
  <si>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</si>
  <si>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</si>
  <si>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</si>
  <si>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</si>
  <si>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</si>
  <si>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</si>
  <si>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</si>
  <si>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</si>
  <si>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</si>
  <si>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</si>
  <si>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</si>
  <si>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</si>
  <si>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</si>
  <si>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</si>
  <si>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</si>
  <si>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</si>
  <si>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Nematerijalna imovina</t>
  </si>
  <si>
    <t>Rashodi za nabavu proizvedene dugotrajne imovine</t>
  </si>
  <si>
    <t>Građevinski objekti</t>
  </si>
  <si>
    <t>Postrojenja, oprema i strojevi</t>
  </si>
  <si>
    <t>Knjige, umjetnička djela i ostale izložbene vrijednosti</t>
  </si>
  <si>
    <t xml:space="preserve">        B. RAČUN FINANCIRANJA</t>
  </si>
  <si>
    <t xml:space="preserve">PRIMICI OD FINANCIJSKE IMOVINE I ZADUŽIVANJA </t>
  </si>
  <si>
    <t xml:space="preserve">Primici od financijske imovine i zaduživanja </t>
  </si>
  <si>
    <t>Primici od zaduživanja</t>
  </si>
  <si>
    <t>IZDACI ZA FINANCIJSKU IMOVINU I OTPLATE ZAJMOVA</t>
  </si>
  <si>
    <t>Izdaci za financijsku imovinu i otplate zajmova</t>
  </si>
  <si>
    <t>Izdaci za otplatu glavnice primljenih kredita i zajmova</t>
  </si>
  <si>
    <t xml:space="preserve">        II. POSEBNI DIO</t>
  </si>
  <si>
    <t xml:space="preserve">Članak 3. </t>
  </si>
  <si>
    <t>UKUPNI RASHODI/IZDACI</t>
  </si>
  <si>
    <t xml:space="preserve">Razdjel 001 OPĆINSKI NAČELNIK  - IZVRŠNO TIJELO </t>
  </si>
  <si>
    <t>Glava 00101 OPĆINSKI NAČELNIK  - IZVRŠNO TIJELO</t>
  </si>
  <si>
    <t>Funkcijska klasifikacija: 01- Opće javne usluge</t>
  </si>
  <si>
    <t>Glavni  program A 01  REDOVNA DJELATNOST OPĆINE</t>
  </si>
  <si>
    <t>Program 1000 FINANCIRANJE REDOVNE DJELATNOSTI -URED NAČELNIKA</t>
  </si>
  <si>
    <t xml:space="preserve"> Aktivnost 100001 Redovni poslovi ureda</t>
  </si>
  <si>
    <t>Plaće za zaposlene</t>
  </si>
  <si>
    <t>Doprinosi za zdravstveno osiguranje</t>
  </si>
  <si>
    <t>Doprinosi za zapošljavanje</t>
  </si>
  <si>
    <t xml:space="preserve">Naknade troškova zaposlenima </t>
  </si>
  <si>
    <t>Službena putovanja</t>
  </si>
  <si>
    <t>Energija</t>
  </si>
  <si>
    <t>Usluge tekućeg i investicijskog održavanja</t>
  </si>
  <si>
    <t>Usluge promidžbe i informiranja</t>
  </si>
  <si>
    <t>Intelektualne i osobne usluge - usluge odvjetnika i pravnog savjetovanja, javnog bilježnika, komisija uporabna dozvola za vrtić</t>
  </si>
  <si>
    <t>Ostale usluge</t>
  </si>
  <si>
    <t>Naknade za rad predstavničkih i izvršnih tijela</t>
  </si>
  <si>
    <t>Reprezentacija</t>
  </si>
  <si>
    <t>Rashodi za nabavu nefinancijsku imovinu</t>
  </si>
  <si>
    <t>Umjetnička djela</t>
  </si>
  <si>
    <t>Aktivnost 100002 Tekuća zaliha proračuna</t>
  </si>
  <si>
    <t>Ostali nespomenuti rashodi poslovanja - elementarna nepogoda</t>
  </si>
  <si>
    <t>Razdjel 002 OPĆINSKO VIJEĆE-PREDSTAVNIČKO TIJELO</t>
  </si>
  <si>
    <t>Glava 00201 OPĆINSKO VIJEĆE-PREDSTAVNIČKO TIJELO</t>
  </si>
  <si>
    <t>Glavni  program A01  REDOVNA DJELATNOST OPĆINE</t>
  </si>
  <si>
    <t>Program 1001 FINANCIRANJE REDOVNE DJELATNOSTI - OPĆINSKO VIJEĆE</t>
  </si>
  <si>
    <t>Aktivnost  100003 Rad vijeća</t>
  </si>
  <si>
    <t xml:space="preserve"> Aktivnost 100004 Mjesna samouprava</t>
  </si>
  <si>
    <t>Razdjel 003 JEDINSTVENI UPRAVNI ODJEL</t>
  </si>
  <si>
    <t>Glava 00301 Jedinstveni upravni odjel</t>
  </si>
  <si>
    <t xml:space="preserve"> Glavni program A01 REDOVNA DJELATNOST OPĆINE</t>
  </si>
  <si>
    <t>Program 1002 FINANCIRANJE REDOVNE DJELATNOSTI - JEDINSTVENI UPRAVNI ODJEL</t>
  </si>
  <si>
    <t>Aktivnost 100005 Redovni poslovi JUO</t>
  </si>
  <si>
    <t>Stručno usavršavanje zaposlenika</t>
  </si>
  <si>
    <t>Uredski materijal i ostali materijalni rashodi</t>
  </si>
  <si>
    <t>Usluge telefona, telefaksa, pošte</t>
  </si>
  <si>
    <t xml:space="preserve">Usluge tekućeg i investicijskog održavanja </t>
  </si>
  <si>
    <t>Komunalne usluge</t>
  </si>
  <si>
    <t>Intelektualne i osobne usluge - ugovor odjelu</t>
  </si>
  <si>
    <t>Intelektualne i osobne usluge - geodetsko katastraske usluge</t>
  </si>
  <si>
    <t>Računalne usluge</t>
  </si>
  <si>
    <t>Bankarske usluge i usluge platnog prometa</t>
  </si>
  <si>
    <t>Aktivnost 100006 Nabava opreme upravnog odjela</t>
  </si>
  <si>
    <t>Rashodi za nabavu neproizvedena dugotrajne imovine</t>
  </si>
  <si>
    <t>Uredska oprema i namještaj</t>
  </si>
  <si>
    <t>Nematerijalna proizvedena imovina</t>
  </si>
  <si>
    <t>Ulaganje u računalne programe</t>
  </si>
  <si>
    <t>Funkcijska klasifikacija: 04- Ekonomski poslovi</t>
  </si>
  <si>
    <t>Program 1003 KOMUNALNA I GOSPODARSKA DJELATNOST</t>
  </si>
  <si>
    <t>Aktivnost 100007 Administarcija i upravljanje</t>
  </si>
  <si>
    <t>Doprinosi na plaću</t>
  </si>
  <si>
    <t>Naknada troškova zaposlenima</t>
  </si>
  <si>
    <t>Naknade za prijevoz</t>
  </si>
  <si>
    <t>Sitni inventar</t>
  </si>
  <si>
    <t>Glava 00303 Komunalne i gospodarske djelatnosti</t>
  </si>
  <si>
    <t>Program 1004 PROGRAM GRADNJE OBJEKATA I UREĐENJA KOMUNALNE INFRASTRUKTURE</t>
  </si>
  <si>
    <t xml:space="preserve">K 100001 Izgradnja centra Kalnik "Trga Stjepana Radića"                                    </t>
  </si>
  <si>
    <t>Rashodi za nabavu nefinncijsku imovinu</t>
  </si>
  <si>
    <t xml:space="preserve"> K 100002 Izgradnja ceste Kamešnica, Hrlci – Sv.Andrija                                  </t>
  </si>
  <si>
    <t xml:space="preserve"> K 100003 Izgradnja ceste Potok, spoj odvojka Y                                  </t>
  </si>
  <si>
    <t xml:space="preserve"> K 100004 Izgradnja ceste Potok, Potok-Prđuni                                  </t>
  </si>
  <si>
    <t xml:space="preserve"> K 100005 Izgradnja ceste Šopron-Podvinje-Prđuni</t>
  </si>
  <si>
    <t xml:space="preserve"> K 100006 Izgradnja ceste Šopron, Belke-Puščak-Tonković I dio                                  </t>
  </si>
  <si>
    <t xml:space="preserve"> K 100007 Izgradnja ceste Šopron, Belke-Puščak-Tonković II dio                                  </t>
  </si>
  <si>
    <t xml:space="preserve"> K 100008 Izgradnja ceste Šopron, Puščak-kroz vikend naselje                                  </t>
  </si>
  <si>
    <t xml:space="preserve"> K 100009 Izgradnja ceste Borje, odvojak prema gaju (Višak)                                  </t>
  </si>
  <si>
    <t xml:space="preserve"> K 100010 Izgradnja ceste Vojnovec, kamenolom-crkva                                  </t>
  </si>
  <si>
    <t xml:space="preserve"> K 100011 Izgradnja ceste Vojnovec, spoj odvojaka                                  </t>
  </si>
  <si>
    <t xml:space="preserve"> K 100012 Izgradnja ceste Vojnovec, prema Deklešancu                                  </t>
  </si>
  <si>
    <t xml:space="preserve"> K 100013 Izgradnja ceste Donja Obrež, odvojak Navoji                                  </t>
  </si>
  <si>
    <t xml:space="preserve"> K 100014 Izgradnja ceste Novi Kalnik prometnica                                  </t>
  </si>
  <si>
    <t xml:space="preserve"> K 100015 Izgradnja ceste Borje LC 25150 Hruškovec                                  </t>
  </si>
  <si>
    <t xml:space="preserve"> K 100016 Izgradnja opskrbnog cjevovoda Kamešnica Hrlci                                  </t>
  </si>
  <si>
    <t xml:space="preserve"> K 100017 Izgradnja precrpne stanice Cari                                  </t>
  </si>
  <si>
    <t xml:space="preserve"> K 100018 Izgradnja precrpne stanice Planinarski dom                                  </t>
  </si>
  <si>
    <t xml:space="preserve"> K 100019 Izgradnja parkinga kod Starog Grada Velikog Kalnika                                  </t>
  </si>
  <si>
    <t xml:space="preserve"> K 100020 Izgradnja Pješačke staze i kanalizacijskog sustava Šopron Kalnik                                  </t>
  </si>
  <si>
    <t xml:space="preserve"> K 100021 Izgradnja kanalizacijskog sustava Općine Kalnik                                  </t>
  </si>
  <si>
    <t xml:space="preserve">Asfaltiranje nerazvrstanih cesta                            </t>
  </si>
  <si>
    <t>Ceste, željeznice i slični građevinski objekti</t>
  </si>
  <si>
    <t>Aktivnost 100009 Izrada projektne dokumentacije, sanacije i nadogradnje društvenih domova</t>
  </si>
  <si>
    <t>Nematrijalna imovina</t>
  </si>
  <si>
    <t>Ostala nematerijalna imovina</t>
  </si>
  <si>
    <t>Aktivnost 100010 Izrada projektne dokumentacije pješačke staze i kanalizacijskog sustava Šopron-Kalnik</t>
  </si>
  <si>
    <t>Aktivnost 100011 Izrada projektne dokumentacije za Trg Stjepana Radića</t>
  </si>
  <si>
    <t>Aktivnost 100012 Izrada geodetskog elaborata postoječeg stanja nerazvrstanih cesta na Općini Klanik, Katastarske općine Kamešnica, Potok Kalnički, Borje, Klanik, Popovec Klanički, Vojnovec Klanički, Popovec Klanički</t>
  </si>
  <si>
    <t>Ostala nematrijalna imovina</t>
  </si>
  <si>
    <t>Aktivnost 100013 Izrada geodetskog elaborata za cestu  LC 25150 Borje Hruškovec</t>
  </si>
  <si>
    <t>Aktivnost 100014 Izrada geodetskog elaborata za cestu  ŽC 2138 Šopron Kalnik</t>
  </si>
  <si>
    <t>Aktivnost 100015 Izrada projektne dokumentacije za izgradnju nerazvrstanih cesta na području Općine Kalnik</t>
  </si>
  <si>
    <t>Aktivnost 100019 Rekonstrukcija i dogradnja društvenog doma Gornje Borje</t>
  </si>
  <si>
    <t>Aktivnost 100023 Izgradnja vrtića Kalnički jaglac II i III faza</t>
  </si>
  <si>
    <t>Poslovni objekti</t>
  </si>
  <si>
    <t>Glava 00304 Razvojni projekti u gospodarskom razvoju</t>
  </si>
  <si>
    <t>Program 1005 PROGRAM IZRADE RAZVOJNIH PROJEKATA ZA GOSPODARSKI RAZVOJ</t>
  </si>
  <si>
    <t>Aktivnost 100024 Izrada izmjene i dopune prostornog plana Općine Kalnik</t>
  </si>
  <si>
    <t xml:space="preserve">Aktivnost 100025 Izrada detaljnog urbanističkog plana Poduzetničkih zona a) Popovec Zapad, B) Popovec istok, c) Kalnik jug, d) Potok Klanički sjever, e) Kamešnica </t>
  </si>
  <si>
    <t>Aktivnost 100026 Izrada arhitektonsko urbanističke studije "Poduzetničke zone Kalnik"</t>
  </si>
  <si>
    <t>Aktivnost 100027 Izrada geodetskog projekta  "Poduzetničke zone Kalnik"</t>
  </si>
  <si>
    <t>Aktivnost 100028 Otkup privatnih nekretnina i regulacija imovinsko pravnih odnosa Poduzetničke zone Kalnik</t>
  </si>
  <si>
    <t>Aktivnost 100029 Izrada detaljnog urbanističkog plana Klanik za zdravlje A) Europski dijagnostički centar, b) Anoreksični centar Europe, c) Hotel 5 zvjezdica (Al Muroj Rotana, d) Hotel 5 zvjezdica Atlantis The Palm, e9 Biciklistička staza, f) Tream staz, g)Heliodrom</t>
  </si>
  <si>
    <t>Aktivnost 100030 Izrada arhitektonsko urbanističke studije Kalnik za zdravlje</t>
  </si>
  <si>
    <t>Aktivnost 100031 Izrada geodetskog projekta Kalnik za zdravlje</t>
  </si>
  <si>
    <t>Aktivnost 100032 Otkup privatnih nekretnina i regulacija imovinsko pravnih odnosa Kalnik za zdravlje</t>
  </si>
  <si>
    <t>Aktivnost 100033 Izrada detaljnog urbanističkog plana Mladi Hrvatske za mlade Europe a) Europen winter resort "skijalište" b ) Mini golf igralište Kalnik, c)European park unique garden of peaace"biblijski vrt mira" d) Adrenalinski park Kalnik, e) kamp za mlade Europljanje lokacije srednji jadran</t>
  </si>
  <si>
    <t>Aktivnost 100034 Izrada arhitektonsko urbanističke studije Mladi Hrvatske za mlade Europe</t>
  </si>
  <si>
    <t>Aktivnost 100035 Otkup privatnih nekretnina i regulacija imovinsk opravnih odnosa Mladi Hrvatske za mlade Europe</t>
  </si>
  <si>
    <t>Aktivnost 100036 Izrada geodetskog projekta Mladi Hrvatske za mlade Europe</t>
  </si>
  <si>
    <t>Aktivnost 100037 Izrada projektne dokumentacije Mladi Hrvatske za mlade  europe a) dvorana za oblikovanje tijerla, b) projekt pansiona škola u prirodi,  c) aqva park</t>
  </si>
  <si>
    <t>Aktivnost 100038 Otkup privatnih nekretnian i regulacija imovinsko pravni hodnosa i to a)Dvorana za oblikovanje tijela, b)projekt pansiona škola u prirodi, c) aqva park Mladi Hrvatske za mlade Europa mlade  europe a) dvorana za oblikovanje tijerla, b) projekt pansiona škola u prirodi,  c) aqva park</t>
  </si>
  <si>
    <t>Aktivnost 100039 Izrada detaljnog uređenja urbanističkog plana stambenog naselja Kalnik</t>
  </si>
  <si>
    <t>Aktivnost 100040 Izrada dijela projektne dokumenaatcije Novi  Kalnik</t>
  </si>
  <si>
    <t>Aktivnost 100041 Otkup privatnih nekretnina i regulacija  imovinsko pravnih odnosa Novi Kalnik</t>
  </si>
  <si>
    <t xml:space="preserve">Aktivnost 100042 Izrada urbanističke studije" SPRINT " društvenih  i  športskih  djelatnosti  a) Vatrogasni  centar Hrvatske , b ) Nogometni stadion sa 4 traka atletske staze,c )Moto cros  staza, </t>
  </si>
  <si>
    <t xml:space="preserve">Aktivnost 100043 Otkup privatnih  nekretnina  i  regulacija  imovinsko pravnih odnosa  SPRINT  </t>
  </si>
  <si>
    <t xml:space="preserve">Aktivnost 100044 Izrada projektne dokumentacije   projekta SPRINT </t>
  </si>
  <si>
    <t>Aktivnost 100045 Izrada projektne dokumentacije  za energetski  neovisnu javnu rasvjetu Općine Kalnik</t>
  </si>
  <si>
    <t xml:space="preserve">T 100001 Ne gubi enrgiju misli zeleno II Faza                                    </t>
  </si>
  <si>
    <t xml:space="preserve">T 100002 Ne gubi društvenu enrgiju I Faza                                    </t>
  </si>
  <si>
    <t>Poslovni objekti Dom Kamešnica</t>
  </si>
  <si>
    <t>Ostali građevinski objekti - Dom hrv. branitelja</t>
  </si>
  <si>
    <t xml:space="preserve">T 100003 Obnovljeni izvori enegije u domačinstvima i privatnim objektima                                    </t>
  </si>
  <si>
    <t>Aktivnost 100046 Promjena grijanja sa fosilnih goriva na energetski prihvatljivi energent Dom hrvatskih branitelja Kalnik</t>
  </si>
  <si>
    <t>Aktivnost 100047 Razvojna strategija ili Program ukupog razvoja općine Kalnik</t>
  </si>
  <si>
    <t>Aktivnost 100048 Izrada projektne dokumentacije za izradu mjesnog groblja Kalnik</t>
  </si>
  <si>
    <t xml:space="preserve">T 100004 Izrada idejnog projekta kanalizacijskog sustava Općine Kalnik                                    </t>
  </si>
  <si>
    <t>Aktivnost 100049 Izrada projektne dokumentacije regije digitalnih muzeja-Nevidljivi Kalnik</t>
  </si>
  <si>
    <t>Glava 00305 Kultura i religija</t>
  </si>
  <si>
    <t>Funkcijska klasifikacija: 08-Rekreacija, kultura i religija</t>
  </si>
  <si>
    <t>Program 1006 PROGRAM JAVNIH POTREBA  U KULTURI I RAZVOJU ORGANIZACIJA CIVILNOG DRUŠTVA</t>
  </si>
  <si>
    <t>Aktivnost  100050 Održavanje kulturnih i sahralnih objekata</t>
  </si>
  <si>
    <t>Aktivnost  100051 Ostale društvene i vjerske organizacije</t>
  </si>
  <si>
    <t>Ostale usluge - LAG članarina</t>
  </si>
  <si>
    <t>Reperezentacija - Europa za građane Zlotoryi</t>
  </si>
  <si>
    <t>Ostali nespomenuti rashodi poslovanja - Europa za građane Zlotoryi</t>
  </si>
  <si>
    <t>Ostali nespomenuti rashodi poslovanja - članarina Udruga sv. Martin</t>
  </si>
  <si>
    <t>Tekuće donacije u novcu</t>
  </si>
  <si>
    <t>Glava 00306 Predškolski odgoj</t>
  </si>
  <si>
    <t>Funkcijska klasifikacija: 09-Obrazovanje</t>
  </si>
  <si>
    <t>Program 1007 Program javnih potreba u predškolskom odgoju</t>
  </si>
  <si>
    <t xml:space="preserve">T 100005 Vođenje programa vrtića                                    </t>
  </si>
  <si>
    <t xml:space="preserve">T 100006 Vođenje predškolskog odgoja                                   </t>
  </si>
  <si>
    <t>Intelektualne i osobne usluge</t>
  </si>
  <si>
    <t xml:space="preserve">T 100007 Prehrana djece                                   </t>
  </si>
  <si>
    <t>Nagrade građanima i kućanstvima na osiguranja i drugih naknada</t>
  </si>
  <si>
    <t xml:space="preserve">T 100008 Provođenje dodatnih aktivnosti u odgoju djece                                   </t>
  </si>
  <si>
    <t>Materijal i dijelovi za tekuće i investicijsko ulaganje</t>
  </si>
  <si>
    <t xml:space="preserve">T 100009 Darovi za djecu Sv.Nikola                                   </t>
  </si>
  <si>
    <t>Glava 00307 Osnovno školstvo</t>
  </si>
  <si>
    <t>Program 1008 Program javnih potreba u osnovnom školstvu</t>
  </si>
  <si>
    <t xml:space="preserve">T 100010 Nabava udžbenika od 1. do 8. razreda                                    </t>
  </si>
  <si>
    <t>Ostali nespomenuti rashodi</t>
  </si>
  <si>
    <t>T 100011 Nabava opreme za školstvo i pripomoć školama</t>
  </si>
  <si>
    <t>Tekuće domacije u novcu</t>
  </si>
  <si>
    <t xml:space="preserve">T 100012 Sufinanciranje prehrane slabijeg socijalnog statusa                                   </t>
  </si>
  <si>
    <t xml:space="preserve">T 100013 Nagrade učenicima i mentorima za postignute uspjehe                                   </t>
  </si>
  <si>
    <t>Glava 00308 Socijalna skrb</t>
  </si>
  <si>
    <t>Funkcijska klasifikacija: 10- Socijalna skrb</t>
  </si>
  <si>
    <t>Program 1009 Program javnih potreba u socijalnoj skrbi</t>
  </si>
  <si>
    <t xml:space="preserve">T 100014 Pomoć građanima i kućanstvima u novcu                                    </t>
  </si>
  <si>
    <t xml:space="preserve">Naknade građanima i kućanstvima u novcu </t>
  </si>
  <si>
    <t>Naknade građanima i kućanstvima u naravi</t>
  </si>
  <si>
    <t xml:space="preserve">T 100015 Sufinanciranje prehrane učenicima u školskim kuhinjama                                    </t>
  </si>
  <si>
    <t xml:space="preserve">T 100016 Pomoć za novorođenčad                                    </t>
  </si>
  <si>
    <t xml:space="preserve">T 100017 Sufinanciranje gerantodomačice                                    </t>
  </si>
  <si>
    <t xml:space="preserve">T 100018 Sufinanciranje gradskog Crvenog križa Križevci                                   </t>
  </si>
  <si>
    <t>Tekuće donaciju u novcu</t>
  </si>
  <si>
    <t xml:space="preserve">T 100019 Donacija udrugama humanitarno socijalnog karaktera                                   </t>
  </si>
  <si>
    <t xml:space="preserve">T 100020 Pomoć za ogrijev iz sredstava Koprivničko križevačke županije                                   </t>
  </si>
  <si>
    <t>Naknade građanima i kućanstvima u naravi - troškovi ogrjeva</t>
  </si>
  <si>
    <t>Glava 00309 Sport</t>
  </si>
  <si>
    <t>Program 1010 Program javnih potreba u sportu</t>
  </si>
  <si>
    <t>Aktivnost  100052 Djelatnost sportskih udruga</t>
  </si>
  <si>
    <t>Materijalna imovina prirodna bogatstva</t>
  </si>
  <si>
    <t xml:space="preserve">Glava 00310 Poljoproivreda </t>
  </si>
  <si>
    <t>Funkcijska klasifikacija: 04-Ekonomski poslovi</t>
  </si>
  <si>
    <t>Program 1011 Program poticanja poljoprivrede</t>
  </si>
  <si>
    <t>Aktivnost  100053 Edukacija poljoprivrednih proizvođaća</t>
  </si>
  <si>
    <t xml:space="preserve">Tekuće donacije u novcu </t>
  </si>
  <si>
    <t xml:space="preserve">Glava 00311 Protupožarna i civilna zaštita </t>
  </si>
  <si>
    <t>Funkcijska klasifikacija: 03-Javni red i sigurnost</t>
  </si>
  <si>
    <t>Program 1012 Program javnih potreba u protupožarnoj i civilnoj zaštiti</t>
  </si>
  <si>
    <t>Aktivnost 100023 Vatrogarstvo i civilna zaštita</t>
  </si>
  <si>
    <t xml:space="preserve">Glava 00313 Komunalna infrastruktura </t>
  </si>
  <si>
    <t>Program 1013 Program održavanje komunalne infrastrukture</t>
  </si>
  <si>
    <t xml:space="preserve">T 100020 Održavanje nerazvrstanih cesta                                   </t>
  </si>
  <si>
    <t>Materijal i dijelovi za tekuće i investicijsko održavanje</t>
  </si>
  <si>
    <t xml:space="preserve">T 100021 Iskop i čišćenje odvodnih jaraka                                   </t>
  </si>
  <si>
    <t xml:space="preserve">T 100022 Zimsko održavanje cesta zimska služba                                  </t>
  </si>
  <si>
    <t xml:space="preserve">T 100023 Košnja trave i ostale potrebe na javnim površinama i društvenim objektima                             </t>
  </si>
  <si>
    <t xml:space="preserve">T 100024 Redovito održavanje javne rasvjete                              </t>
  </si>
  <si>
    <t xml:space="preserve">T 100025 Troškovi električne energije za javnu rasvjetu                              </t>
  </si>
  <si>
    <t xml:space="preserve">T 100026 Košnja trave, zbrinjavanje smeća, održavanje mrtvačnice i ostale tekuće potrebe za održavanje mjesnih groblja                              </t>
  </si>
  <si>
    <t>Usluge tekućeg i investicijskog održavanja UHBDR Kalnik</t>
  </si>
  <si>
    <t xml:space="preserve"> K 100022 Nabava radnog stroja za košnju trave, čišćenje snjega                                  </t>
  </si>
  <si>
    <t>Uređaji, strojevi i oprema za ostale namjene - kombi vozilo</t>
  </si>
  <si>
    <t xml:space="preserve"> K 100023 Izgradnja i održavanje II Faza Groblje Vojnovec Kalnički                                  </t>
  </si>
  <si>
    <t>Materijal za tekuće i investicijsko održavanje</t>
  </si>
  <si>
    <t>Usluge tekućeg i invasticijskog održavanja</t>
  </si>
  <si>
    <t xml:space="preserve"> K 100024 Javna energetski neovisna rasvjeta na mjesnim grobljima                                 </t>
  </si>
  <si>
    <t xml:space="preserve"> K 100024 Nabava razglasa za mjesna groblja                                 </t>
  </si>
  <si>
    <t>Članak 4.</t>
  </si>
  <si>
    <t xml:space="preserve">        III. ZAVRŠNA ODREDBA</t>
  </si>
  <si>
    <t>Članak 5.</t>
  </si>
  <si>
    <t>Premije osiguranja</t>
  </si>
  <si>
    <t>Članarine</t>
  </si>
  <si>
    <t>Članak 6.</t>
  </si>
  <si>
    <t>KLASA: 400-08/16-01/04</t>
  </si>
  <si>
    <t>URBROJ: 2137/23-16-1</t>
  </si>
  <si>
    <t xml:space="preserve">        Ovaj Godišnji izvještaj o izvršenju Proračuna objavit će se u "Službenom glasniku Koprivničko-križevačke županije".</t>
  </si>
  <si>
    <t xml:space="preserve">  OPĆINSKO VIJEĆE OPĆINE KALNIK</t>
  </si>
  <si>
    <t xml:space="preserve">        Manjak prihoda i primitaka u svoti od 1.505.987,86 kuna podmirit će se iz Proračuna Općine Kalnik za 2016. godinu.</t>
  </si>
  <si>
    <t>PREDSJEDNIK:</t>
  </si>
  <si>
    <r>
      <t xml:space="preserve">          Igor Tomić, </t>
    </r>
    <r>
      <rPr>
        <sz val="12"/>
        <color indexed="8"/>
        <rFont val="Calibri"/>
        <family val="2"/>
      </rPr>
      <t>univ.bacc.ing.mech.</t>
    </r>
  </si>
  <si>
    <t>GODIŠNJI IZVJEŠTAJ O IZVRŠENJU PRORAČUNA
OPĆINE KALNIK ZA 2015. GODINU</t>
  </si>
  <si>
    <t>IZVOR PRIHODI ZA POSEBNE NAMJENE</t>
  </si>
  <si>
    <t>IZVOR PRIHODI ZA POSEBNE NEMJENE</t>
  </si>
  <si>
    <t>IZVOR OPĆI PRIHODI I PRIMICI, PRIHODI ZA POSEBNE NAMJENE</t>
  </si>
  <si>
    <t>IZVOR OPĆI PRIHODI I PRIMICI, POMOĆI</t>
  </si>
  <si>
    <t>IZVOR PRIHODI ZA POSBNE NAMJENE</t>
  </si>
  <si>
    <t>IZVOR POMOĆI, OPĆI PRIHODI I PRIMICI</t>
  </si>
  <si>
    <t xml:space="preserve">
        Na temelju članka 110. stavka 2. Zakona o proračunu ("Narodne novine'' broj 87/08., 136/12. i 15/15.) i članka 32. Statuta Općine Kalnik (''Službeni glasnik Koprivničko-križevačke županije" broj 5/13.), Općinsko vijeće Općine Kalnik na 3. sjednici održanoj 3. srpnja 2016. donijelo je
</t>
  </si>
  <si>
    <t>Kalnik, 3. srpnja 2016.</t>
  </si>
  <si>
    <t xml:space="preserve">        Proračun Općine Kalnik za 2015. godinu ("Službeni glasnik-Koprivničko-križevačke županije" broj 19/14.) (u daljnjem tekstu: Proračun) izvršen je kako slijedi:</t>
  </si>
  <si>
    <t>Tablica 1.: Rashodi i izdaci Proračuna po organizacijskoj klasifikaciji izvršeni su kako slijedi:</t>
  </si>
  <si>
    <t xml:space="preserve">BROJČANA OZNAKA I NAZIV RAZDJELA I GLAVE </t>
  </si>
  <si>
    <t>Izvršenje za 2015. godinu</t>
  </si>
  <si>
    <t xml:space="preserve">Indeks izvršenja prema Planu za 2015. godinu                   </t>
  </si>
  <si>
    <t xml:space="preserve">Indeks izvršenja u odnosu na 2014. godinu          </t>
  </si>
  <si>
    <t>Plan za 2015. godinu</t>
  </si>
  <si>
    <t>Izvršenje za 2014. godinu</t>
  </si>
  <si>
    <t>Plan za 
2015. godinu</t>
  </si>
  <si>
    <t>Glava 00310 Poljoprivreda</t>
  </si>
  <si>
    <t>Glava 00311 Protupožarna i civilna zaštita</t>
  </si>
  <si>
    <t>Glava 00312 Komunalna infrastruktura</t>
  </si>
  <si>
    <t>Glava 00302 Komunalne djelatnosti</t>
  </si>
  <si>
    <t>Tablica 2.: Rashodi i izdaci Proračuna po ekonomskoj klasifikaciji izvršeni su kako slijedi:</t>
  </si>
  <si>
    <t>NAZIV RAZDJELA I GLAVE TE RAČUNA EKONOMSKE KLASIFIKACIJE</t>
  </si>
  <si>
    <t>UKUPNI RASHODI I IZDACI</t>
  </si>
  <si>
    <t xml:space="preserve">Ostale usluge </t>
  </si>
  <si>
    <t xml:space="preserve">Reperezentacija </t>
  </si>
  <si>
    <t xml:space="preserve">        Izvršenje rashoda i izdataka Proračuna po organizacijskoj klasifikaciji (Tablica 1), po ekonomskoj klasifikaciji (Tablica 2) te po programskoj klasifikaciji (Tablica 3) je sljedeće:</t>
  </si>
  <si>
    <t xml:space="preserve">Indeks </t>
  </si>
  <si>
    <t>Indeks                    7/6*100</t>
  </si>
  <si>
    <t>Sitni inventar i auto gume</t>
  </si>
  <si>
    <t>Ostali građevinski objekti</t>
  </si>
  <si>
    <t xml:space="preserve">Uređaji, strojevi i oprema za ostale namjene </t>
  </si>
  <si>
    <t>Tablica 3.: Rashodi i izdaci Proračuna po programskoj klasifikaciji izvršeni su kako slijedi:</t>
  </si>
  <si>
    <t xml:space="preserve">Glava 00312 Komunalna infrastruktura </t>
  </si>
  <si>
    <t xml:space="preserve">         Izvještaj o zaduživanju na domaćem i stranom tržištu novca i kapitala, Izvještaj o korištenju Proračunske zalihe, Izvještaj o danim jamstvima i izdacima po jamstvima, Obrazloženje ostvarenja prihoda i primitaka, rashoda i izdataka, Izvještaj o provedbi plana razvojnih programa, nalaze se u prilogu ovog Godišnjeg izvještaja o izvršenju Proračuna te su njegov sastavni dio.</t>
  </si>
  <si>
    <t>Naziv računa prihoda i rashoda eonomske klasifikacije</t>
  </si>
  <si>
    <t>Indeks izvršenja u odnosu na 2014. godinu           8/6</t>
  </si>
  <si>
    <t>Indeks izvršenja prema planu  za 2015. godinu                       8/7</t>
  </si>
  <si>
    <t>Izvršenje u izvještajnom razdoblju 2014. godine</t>
  </si>
  <si>
    <t>Poslovni objekti Dom Potok Kalnički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</si>
</sst>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_-* #,##0.00\ _k_n_-;\-* #,##0.00\ _k_n_-;_-* \-??\ _k_n_-;_-@_-"/>
    <numFmt numFmtId="166" formatCode="_-* #,##0.000\ _k_n_-;\-* #,##0.000\ _k_n_-;_-* \-??\ _k_n_-;_-@_-"/>
    <numFmt numFmtId="167" formatCode="_-* #,##0.0\ _k_n_-;\-* #,##0.0\ _k_n_-;_-* \-??\ _k_n_-;_-@_-"/>
    <numFmt numFmtId="168" formatCode="_-* #,##0\ _k_n_-;\-* #,##0\ _k_n_-;_-* \-??\ _k_n_-;_-@_-"/>
    <numFmt numFmtId="169" formatCode="000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21" borderId="1" applyNumberFormat="0" applyFont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2" applyNumberFormat="0" applyAlignment="0" applyProtection="0"/>
    <xf numFmtId="0" fontId="36" fillId="29" borderId="3" applyNumberFormat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3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</cellStyleXfs>
  <cellXfs count="260">
    <xf numFmtId="0" fontId="0" fillId="0" borderId="0" xfId="0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 textRotation="180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/>
      <protection locked="0"/>
    </xf>
    <xf numFmtId="4" fontId="7" fillId="35" borderId="12" xfId="0" applyNumberFormat="1" applyFont="1" applyFill="1" applyBorder="1" applyAlignment="1" applyProtection="1">
      <alignment/>
      <protection locked="0"/>
    </xf>
    <xf numFmtId="4" fontId="7" fillId="35" borderId="12" xfId="0" applyNumberFormat="1" applyFont="1" applyFill="1" applyBorder="1" applyAlignment="1">
      <alignment/>
    </xf>
    <xf numFmtId="0" fontId="0" fillId="36" borderId="12" xfId="0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/>
      <protection locked="0"/>
    </xf>
    <xf numFmtId="4" fontId="7" fillId="36" borderId="12" xfId="0" applyNumberFormat="1" applyFont="1" applyFill="1" applyBorder="1" applyAlignment="1" applyProtection="1">
      <alignment/>
      <protection locked="0"/>
    </xf>
    <xf numFmtId="4" fontId="7" fillId="36" borderId="12" xfId="0" applyNumberFormat="1" applyFont="1" applyFill="1" applyBorder="1" applyAlignment="1">
      <alignment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4" fontId="7" fillId="0" borderId="12" xfId="0" applyNumberFormat="1" applyFont="1" applyFill="1" applyBorder="1" applyAlignment="1">
      <alignment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left"/>
      <protection locked="0"/>
    </xf>
    <xf numFmtId="0" fontId="7" fillId="34" borderId="12" xfId="0" applyFont="1" applyFill="1" applyBorder="1" applyAlignment="1" applyProtection="1">
      <alignment/>
      <protection locked="0"/>
    </xf>
    <xf numFmtId="4" fontId="7" fillId="34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>
      <alignment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164" fontId="8" fillId="0" borderId="12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>
      <alignment/>
    </xf>
    <xf numFmtId="0" fontId="8" fillId="36" borderId="12" xfId="0" applyFont="1" applyFill="1" applyBorder="1" applyAlignment="1" applyProtection="1">
      <alignment horizontal="center" vertical="center"/>
      <protection locked="0"/>
    </xf>
    <xf numFmtId="4" fontId="6" fillId="36" borderId="12" xfId="0" applyNumberFormat="1" applyFont="1" applyFill="1" applyBorder="1" applyAlignment="1">
      <alignment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7" fillId="34" borderId="12" xfId="0" applyNumberFormat="1" applyFont="1" applyFill="1" applyBorder="1" applyAlignment="1" applyProtection="1">
      <alignment wrapText="1"/>
      <protection locked="0"/>
    </xf>
    <xf numFmtId="4" fontId="7" fillId="34" borderId="12" xfId="0" applyNumberFormat="1" applyFont="1" applyFill="1" applyBorder="1" applyAlignment="1" applyProtection="1">
      <alignment wrapText="1"/>
      <protection locked="0"/>
    </xf>
    <xf numFmtId="4" fontId="7" fillId="34" borderId="12" xfId="0" applyNumberFormat="1" applyFont="1" applyFill="1" applyBorder="1" applyAlignment="1">
      <alignment/>
    </xf>
    <xf numFmtId="4" fontId="0" fillId="34" borderId="12" xfId="0" applyNumberFormat="1" applyFill="1" applyBorder="1" applyAlignment="1" applyProtection="1">
      <alignment/>
      <protection locked="0"/>
    </xf>
    <xf numFmtId="4" fontId="7" fillId="0" borderId="12" xfId="0" applyNumberFormat="1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36" borderId="12" xfId="0" applyFont="1" applyFill="1" applyBorder="1" applyAlignment="1" applyProtection="1">
      <alignment horizontal="left"/>
      <protection locked="0"/>
    </xf>
    <xf numFmtId="0" fontId="6" fillId="36" borderId="12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4" fontId="7" fillId="35" borderId="10" xfId="0" applyNumberFormat="1" applyFont="1" applyFill="1" applyBorder="1" applyAlignment="1">
      <alignment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/>
      <protection locked="0"/>
    </xf>
    <xf numFmtId="4" fontId="7" fillId="0" borderId="18" xfId="0" applyNumberFormat="1" applyFont="1" applyBorder="1" applyAlignment="1">
      <alignment/>
    </xf>
    <xf numFmtId="0" fontId="0" fillId="34" borderId="12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textRotation="180"/>
    </xf>
    <xf numFmtId="0" fontId="0" fillId="0" borderId="12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left" vertical="center"/>
    </xf>
    <xf numFmtId="4" fontId="7" fillId="37" borderId="1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center" vertical="center"/>
    </xf>
    <xf numFmtId="0" fontId="11" fillId="35" borderId="12" xfId="0" applyFont="1" applyFill="1" applyBorder="1" applyAlignment="1">
      <alignment wrapText="1"/>
    </xf>
    <xf numFmtId="49" fontId="11" fillId="35" borderId="12" xfId="0" applyNumberFormat="1" applyFont="1" applyFill="1" applyBorder="1" applyAlignment="1">
      <alignment wrapText="1"/>
    </xf>
    <xf numFmtId="0" fontId="0" fillId="36" borderId="12" xfId="0" applyFill="1" applyBorder="1" applyAlignment="1">
      <alignment horizontal="center" vertical="center"/>
    </xf>
    <xf numFmtId="0" fontId="11" fillId="36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right" wrapText="1"/>
    </xf>
    <xf numFmtId="0" fontId="11" fillId="34" borderId="12" xfId="0" applyFont="1" applyFill="1" applyBorder="1" applyAlignment="1">
      <alignment wrapText="1"/>
    </xf>
    <xf numFmtId="4" fontId="0" fillId="0" borderId="12" xfId="0" applyNumberForma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4" fontId="9" fillId="34" borderId="12" xfId="0" applyNumberFormat="1" applyFont="1" applyFill="1" applyBorder="1" applyAlignment="1">
      <alignment/>
    </xf>
    <xf numFmtId="0" fontId="9" fillId="36" borderId="12" xfId="0" applyFont="1" applyFill="1" applyBorder="1" applyAlignment="1">
      <alignment horizontal="center" vertical="center"/>
    </xf>
    <xf numFmtId="4" fontId="6" fillId="36" borderId="12" xfId="0" applyNumberFormat="1" applyFont="1" applyFill="1" applyBorder="1" applyAlignment="1">
      <alignment vertical="center"/>
    </xf>
    <xf numFmtId="0" fontId="9" fillId="38" borderId="12" xfId="0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left" wrapText="1"/>
    </xf>
    <xf numFmtId="0" fontId="11" fillId="38" borderId="12" xfId="0" applyFont="1" applyFill="1" applyBorder="1" applyAlignment="1">
      <alignment wrapText="1"/>
    </xf>
    <xf numFmtId="4" fontId="6" fillId="38" borderId="12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10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4" fontId="0" fillId="34" borderId="12" xfId="0" applyNumberFormat="1" applyFill="1" applyBorder="1" applyAlignment="1">
      <alignment/>
    </xf>
    <xf numFmtId="0" fontId="8" fillId="38" borderId="12" xfId="0" applyFont="1" applyFill="1" applyBorder="1" applyAlignment="1">
      <alignment horizontal="center" vertical="center"/>
    </xf>
    <xf numFmtId="4" fontId="7" fillId="38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/>
    </xf>
    <xf numFmtId="0" fontId="8" fillId="35" borderId="12" xfId="0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left" wrapText="1"/>
    </xf>
    <xf numFmtId="0" fontId="14" fillId="35" borderId="12" xfId="0" applyFont="1" applyFill="1" applyBorder="1" applyAlignment="1">
      <alignment wrapText="1"/>
    </xf>
    <xf numFmtId="0" fontId="8" fillId="36" borderId="12" xfId="0" applyFont="1" applyFill="1" applyBorder="1" applyAlignment="1">
      <alignment horizontal="center" vertical="center"/>
    </xf>
    <xf numFmtId="49" fontId="10" fillId="36" borderId="12" xfId="0" applyNumberFormat="1" applyFont="1" applyFill="1" applyBorder="1" applyAlignment="1">
      <alignment horizontal="left" wrapText="1"/>
    </xf>
    <xf numFmtId="0" fontId="14" fillId="36" borderId="12" xfId="0" applyFont="1" applyFill="1" applyBorder="1" applyAlignment="1">
      <alignment wrapText="1"/>
    </xf>
    <xf numFmtId="0" fontId="6" fillId="36" borderId="12" xfId="0" applyFont="1" applyFill="1" applyBorder="1" applyAlignment="1">
      <alignment horizontal="center" vertical="center"/>
    </xf>
    <xf numFmtId="4" fontId="7" fillId="36" borderId="12" xfId="0" applyNumberFormat="1" applyFont="1" applyFill="1" applyBorder="1" applyAlignment="1">
      <alignment vertical="center"/>
    </xf>
    <xf numFmtId="0" fontId="13" fillId="38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3" fillId="34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35" borderId="12" xfId="0" applyFill="1" applyBorder="1" applyAlignment="1">
      <alignment/>
    </xf>
    <xf numFmtId="0" fontId="7" fillId="36" borderId="12" xfId="0" applyFont="1" applyFill="1" applyBorder="1" applyAlignment="1">
      <alignment horizontal="left"/>
    </xf>
    <xf numFmtId="0" fontId="15" fillId="38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2" xfId="0" applyFill="1" applyBorder="1" applyAlignment="1">
      <alignment horizontal="center" vertical="center"/>
    </xf>
    <xf numFmtId="0" fontId="7" fillId="39" borderId="12" xfId="0" applyFont="1" applyFill="1" applyBorder="1" applyAlignment="1">
      <alignment wrapText="1"/>
    </xf>
    <xf numFmtId="4" fontId="7" fillId="39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wrapText="1"/>
    </xf>
    <xf numFmtId="0" fontId="16" fillId="38" borderId="12" xfId="0" applyFont="1" applyFill="1" applyBorder="1" applyAlignment="1">
      <alignment wrapText="1"/>
    </xf>
    <xf numFmtId="0" fontId="6" fillId="38" borderId="12" xfId="0" applyFont="1" applyFill="1" applyBorder="1" applyAlignment="1">
      <alignment wrapText="1"/>
    </xf>
    <xf numFmtId="0" fontId="0" fillId="40" borderId="12" xfId="0" applyFill="1" applyBorder="1" applyAlignment="1">
      <alignment horizontal="center" vertical="center"/>
    </xf>
    <xf numFmtId="0" fontId="7" fillId="40" borderId="12" xfId="0" applyFont="1" applyFill="1" applyBorder="1" applyAlignment="1">
      <alignment wrapText="1"/>
    </xf>
    <xf numFmtId="4" fontId="7" fillId="40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38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5" fontId="1" fillId="0" borderId="12" xfId="60" applyFont="1" applyFill="1" applyBorder="1" applyAlignment="1" applyProtection="1">
      <alignment wrapText="1"/>
      <protection/>
    </xf>
    <xf numFmtId="4" fontId="0" fillId="34" borderId="12" xfId="0" applyNumberFormat="1" applyFont="1" applyFill="1" applyBorder="1" applyAlignment="1">
      <alignment/>
    </xf>
    <xf numFmtId="4" fontId="0" fillId="39" borderId="1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 applyProtection="1">
      <alignment/>
      <protection locked="0"/>
    </xf>
    <xf numFmtId="4" fontId="7" fillId="35" borderId="10" xfId="0" applyNumberFormat="1" applyFont="1" applyFill="1" applyBorder="1" applyAlignment="1" applyProtection="1">
      <alignment/>
      <protection locked="0"/>
    </xf>
    <xf numFmtId="4" fontId="7" fillId="34" borderId="18" xfId="0" applyNumberFormat="1" applyFont="1" applyFill="1" applyBorder="1" applyAlignment="1" applyProtection="1">
      <alignment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4" fontId="6" fillId="4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textRotation="180"/>
    </xf>
    <xf numFmtId="0" fontId="0" fillId="0" borderId="0" xfId="0" applyFont="1" applyBorder="1" applyAlignment="1" applyProtection="1">
      <alignment horizontal="center" vertical="center" textRotation="180"/>
      <protection locked="0"/>
    </xf>
    <xf numFmtId="4" fontId="14" fillId="36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49" fontId="11" fillId="0" borderId="20" xfId="0" applyNumberFormat="1" applyFont="1" applyFill="1" applyBorder="1" applyAlignment="1">
      <alignment wrapText="1"/>
    </xf>
    <xf numFmtId="4" fontId="7" fillId="0" borderId="20" xfId="0" applyNumberFormat="1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wrapText="1"/>
    </xf>
    <xf numFmtId="0" fontId="14" fillId="0" borderId="2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4" fontId="6" fillId="41" borderId="12" xfId="0" applyNumberFormat="1" applyFont="1" applyFill="1" applyBorder="1" applyAlignment="1">
      <alignment/>
    </xf>
    <xf numFmtId="4" fontId="6" fillId="42" borderId="12" xfId="0" applyNumberFormat="1" applyFont="1" applyFill="1" applyBorder="1" applyAlignment="1">
      <alignment/>
    </xf>
    <xf numFmtId="4" fontId="7" fillId="42" borderId="12" xfId="0" applyNumberFormat="1" applyFont="1" applyFill="1" applyBorder="1" applyAlignment="1">
      <alignment/>
    </xf>
    <xf numFmtId="0" fontId="14" fillId="36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4" fontId="14" fillId="0" borderId="12" xfId="0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4" fontId="10" fillId="0" borderId="12" xfId="0" applyNumberFormat="1" applyFont="1" applyBorder="1" applyAlignment="1">
      <alignment/>
    </xf>
    <xf numFmtId="0" fontId="7" fillId="36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4" fontId="14" fillId="34" borderId="12" xfId="0" applyNumberFormat="1" applyFont="1" applyFill="1" applyBorder="1" applyAlignment="1">
      <alignment/>
    </xf>
    <xf numFmtId="4" fontId="10" fillId="34" borderId="12" xfId="0" applyNumberFormat="1" applyFont="1" applyFill="1" applyBorder="1" applyAlignment="1">
      <alignment/>
    </xf>
    <xf numFmtId="4" fontId="14" fillId="43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21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9" fontId="0" fillId="0" borderId="0" xfId="0" applyNumberFormat="1" applyAlignment="1">
      <alignment vertical="center"/>
    </xf>
    <xf numFmtId="169" fontId="0" fillId="0" borderId="0" xfId="0" applyNumberFormat="1" applyAlignment="1">
      <alignment/>
    </xf>
    <xf numFmtId="0" fontId="0" fillId="0" borderId="19" xfId="0" applyFill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workbookViewId="0" topLeftCell="A1">
      <selection activeCell="H35" sqref="H35"/>
    </sheetView>
  </sheetViews>
  <sheetFormatPr defaultColWidth="9.140625" defaultRowHeight="15"/>
  <cols>
    <col min="1" max="1" width="9.57421875" style="0" customWidth="1"/>
    <col min="5" max="5" width="22.7109375" style="0" customWidth="1"/>
    <col min="6" max="6" width="16.7109375" style="0" customWidth="1"/>
    <col min="7" max="7" width="15.7109375" style="0" customWidth="1"/>
    <col min="8" max="8" width="18.28125" style="0" customWidth="1"/>
    <col min="9" max="9" width="15.421875" style="0" customWidth="1"/>
    <col min="10" max="10" width="16.140625" style="0" customWidth="1"/>
    <col min="11" max="11" width="17.421875" style="0" customWidth="1"/>
    <col min="12" max="12" width="12.7109375" style="0" customWidth="1"/>
    <col min="14" max="14" width="12.57421875" style="0" customWidth="1"/>
  </cols>
  <sheetData>
    <row r="1" spans="1:11" ht="72.75" customHeight="1">
      <c r="A1" s="236" t="s">
        <v>321</v>
      </c>
      <c r="B1" s="236"/>
      <c r="C1" s="236"/>
      <c r="D1" s="236"/>
      <c r="E1" s="236"/>
      <c r="F1" s="236"/>
      <c r="G1" s="236"/>
      <c r="H1" s="236"/>
      <c r="I1" s="236"/>
      <c r="J1" s="236"/>
      <c r="K1" s="1"/>
    </row>
    <row r="2" spans="1:11" ht="42" customHeight="1">
      <c r="A2" s="237" t="s">
        <v>314</v>
      </c>
      <c r="B2" s="237"/>
      <c r="C2" s="237"/>
      <c r="D2" s="237"/>
      <c r="E2" s="237"/>
      <c r="F2" s="237"/>
      <c r="G2" s="237"/>
      <c r="H2" s="237"/>
      <c r="I2" s="237"/>
      <c r="J2" s="237"/>
      <c r="K2" s="1"/>
    </row>
    <row r="3" spans="1:11" ht="34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0" ht="15.75">
      <c r="A4" s="4" t="s">
        <v>0</v>
      </c>
      <c r="B4" s="4"/>
      <c r="C4" s="5"/>
      <c r="D4" s="5"/>
      <c r="E4" s="5"/>
      <c r="F4" s="5"/>
      <c r="G4" s="5"/>
      <c r="H4" s="5"/>
      <c r="I4" s="5"/>
      <c r="J4" s="5"/>
    </row>
    <row r="5" spans="1:10" ht="15.75">
      <c r="A5" s="4"/>
      <c r="B5" s="4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238" t="s">
        <v>1</v>
      </c>
      <c r="B6" s="238"/>
      <c r="C6" s="238"/>
      <c r="D6" s="238"/>
      <c r="E6" s="238"/>
      <c r="F6" s="238"/>
      <c r="G6" s="238"/>
      <c r="H6" s="238"/>
      <c r="I6" s="238"/>
      <c r="J6" s="238"/>
    </row>
    <row r="7" spans="1:10" ht="10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7" ht="36" customHeight="1">
      <c r="A8" s="239" t="s">
        <v>323</v>
      </c>
      <c r="B8" s="239"/>
      <c r="C8" s="239"/>
      <c r="D8" s="239"/>
      <c r="E8" s="239"/>
      <c r="F8" s="239"/>
      <c r="G8" s="239"/>
      <c r="H8" s="239"/>
      <c r="I8" s="239"/>
      <c r="J8" s="239"/>
      <c r="K8" s="7"/>
      <c r="L8" s="7"/>
      <c r="M8" s="7"/>
      <c r="N8" s="7"/>
      <c r="O8" s="7"/>
      <c r="P8" s="7"/>
      <c r="Q8" s="7"/>
    </row>
    <row r="9" spans="1:17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7"/>
      <c r="L9" s="7"/>
      <c r="M9" s="7"/>
      <c r="N9" s="7"/>
      <c r="O9" s="7"/>
      <c r="P9" s="7"/>
      <c r="Q9" s="7"/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60.75" customHeight="1">
      <c r="A11" s="240" t="s">
        <v>2</v>
      </c>
      <c r="B11" s="240"/>
      <c r="C11" s="240"/>
      <c r="D11" s="240"/>
      <c r="E11" s="240"/>
      <c r="F11" s="197" t="s">
        <v>330</v>
      </c>
      <c r="G11" s="10" t="s">
        <v>329</v>
      </c>
      <c r="H11" s="10" t="s">
        <v>326</v>
      </c>
      <c r="I11" s="10" t="s">
        <v>328</v>
      </c>
      <c r="J11" s="10" t="s">
        <v>327</v>
      </c>
    </row>
    <row r="12" spans="1:10" ht="15">
      <c r="A12" s="235" t="s">
        <v>3</v>
      </c>
      <c r="B12" s="235"/>
      <c r="C12" s="235"/>
      <c r="D12" s="235"/>
      <c r="E12" s="235"/>
      <c r="F12" s="11">
        <v>3190131.56</v>
      </c>
      <c r="G12" s="12">
        <f>'2. Račun prihoda i rashoda'!G6</f>
        <v>34084432.59</v>
      </c>
      <c r="H12" s="12">
        <f>'2. Račun prihoda i rashoda'!H6</f>
        <v>5095764.909999999</v>
      </c>
      <c r="I12" s="12">
        <f>SUM(H12/F12)*100</f>
        <v>159.73525900605802</v>
      </c>
      <c r="J12" s="12">
        <f>SUM(H12/G12)*100</f>
        <v>14.95041731014481</v>
      </c>
    </row>
    <row r="13" spans="1:12" ht="15">
      <c r="A13" s="235" t="s">
        <v>4</v>
      </c>
      <c r="B13" s="235"/>
      <c r="C13" s="235"/>
      <c r="D13" s="235"/>
      <c r="E13" s="235"/>
      <c r="F13" s="12">
        <f>'2. Račun prihoda i rashoda'!F57</f>
        <v>2107127.94</v>
      </c>
      <c r="G13" s="12">
        <f>'2. Račun prihoda i rashoda'!G57</f>
        <v>6417132.75</v>
      </c>
      <c r="H13" s="12">
        <f>'2. Račun prihoda i rashoda'!H57</f>
        <v>3753817.369999999</v>
      </c>
      <c r="I13" s="12">
        <f>SUM(H13/F13)*100</f>
        <v>178.14852618773585</v>
      </c>
      <c r="J13" s="12">
        <f>SUM(H13/G13)*100</f>
        <v>58.4968009271742</v>
      </c>
      <c r="L13" s="13"/>
    </row>
    <row r="14" spans="1:14" ht="15">
      <c r="A14" s="235" t="s">
        <v>5</v>
      </c>
      <c r="B14" s="235"/>
      <c r="C14" s="235"/>
      <c r="D14" s="235"/>
      <c r="E14" s="235"/>
      <c r="F14" s="12">
        <f>'2. Račun prihoda i rashoda'!F76</f>
        <v>945691.67</v>
      </c>
      <c r="G14" s="12">
        <f>'2. Račun prihoda i rashoda'!G76</f>
        <v>27667299.84</v>
      </c>
      <c r="H14" s="12">
        <f>'2. Račun prihoda i rashoda'!H76</f>
        <v>2878499.0100000002</v>
      </c>
      <c r="I14" s="12">
        <f>SUM(H14/F14)*100</f>
        <v>304.38028601859213</v>
      </c>
      <c r="J14" s="12">
        <f>SUM(H14/G14)*100</f>
        <v>10.403975186036805</v>
      </c>
      <c r="K14" s="13"/>
      <c r="L14" s="13"/>
      <c r="N14" s="13"/>
    </row>
    <row r="15" spans="1:10" ht="15">
      <c r="A15" s="235" t="s">
        <v>6</v>
      </c>
      <c r="B15" s="235"/>
      <c r="C15" s="235"/>
      <c r="D15" s="235"/>
      <c r="E15" s="235"/>
      <c r="F15" s="12">
        <f>F12-F13-F14</f>
        <v>137311.95000000007</v>
      </c>
      <c r="G15" s="12">
        <f>G12-G13-G14</f>
        <v>0</v>
      </c>
      <c r="H15" s="12">
        <f>H12-H13-H14</f>
        <v>-1536551.4700000002</v>
      </c>
      <c r="I15" s="12"/>
      <c r="J15" s="12"/>
    </row>
    <row r="16" spans="1:10" ht="15">
      <c r="A16" s="241"/>
      <c r="B16" s="241"/>
      <c r="C16" s="241"/>
      <c r="D16" s="241"/>
      <c r="E16" s="241"/>
      <c r="F16" s="241"/>
      <c r="G16" s="241"/>
      <c r="H16" s="241"/>
      <c r="I16" s="241"/>
      <c r="J16" s="241"/>
    </row>
    <row r="17" spans="1:10" ht="15">
      <c r="A17" s="240" t="s">
        <v>7</v>
      </c>
      <c r="B17" s="240"/>
      <c r="C17" s="240"/>
      <c r="D17" s="240"/>
      <c r="E17" s="240"/>
      <c r="F17" s="9"/>
      <c r="G17" s="15"/>
      <c r="H17" s="15"/>
      <c r="I17" s="15"/>
      <c r="J17" s="15"/>
    </row>
    <row r="18" spans="1:10" ht="15">
      <c r="A18" s="235" t="s">
        <v>8</v>
      </c>
      <c r="B18" s="235"/>
      <c r="C18" s="235"/>
      <c r="D18" s="235"/>
      <c r="E18" s="235"/>
      <c r="F18" s="11">
        <v>0</v>
      </c>
      <c r="G18" s="12">
        <f>'2. Račun prihoda i rashoda'!G94</f>
        <v>800000</v>
      </c>
      <c r="H18" s="12">
        <v>0</v>
      </c>
      <c r="I18" s="12"/>
      <c r="J18" s="12"/>
    </row>
    <row r="19" spans="1:10" ht="15">
      <c r="A19" s="235" t="s">
        <v>9</v>
      </c>
      <c r="B19" s="235"/>
      <c r="C19" s="235"/>
      <c r="D19" s="235"/>
      <c r="E19" s="235"/>
      <c r="F19" s="11">
        <v>0</v>
      </c>
      <c r="G19" s="12">
        <f>'2. Račun prihoda i rashoda'!G97</f>
        <v>0</v>
      </c>
      <c r="H19" s="12">
        <v>0</v>
      </c>
      <c r="I19" s="12"/>
      <c r="J19" s="12"/>
    </row>
    <row r="20" spans="1:10" ht="15">
      <c r="A20" s="235" t="s">
        <v>10</v>
      </c>
      <c r="B20" s="235"/>
      <c r="C20" s="235"/>
      <c r="D20" s="235"/>
      <c r="E20" s="235"/>
      <c r="F20" s="11">
        <v>0</v>
      </c>
      <c r="G20" s="12">
        <f>G18-G19</f>
        <v>800000</v>
      </c>
      <c r="H20" s="12">
        <v>0</v>
      </c>
      <c r="I20" s="12"/>
      <c r="J20" s="12"/>
    </row>
    <row r="21" spans="1:10" ht="1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>
      <c r="A22" s="243" t="s">
        <v>11</v>
      </c>
      <c r="B22" s="243"/>
      <c r="C22" s="243"/>
      <c r="D22" s="243"/>
      <c r="E22" s="243"/>
      <c r="F22" s="14"/>
      <c r="G22" s="17"/>
      <c r="H22" s="17"/>
      <c r="I22" s="17"/>
      <c r="J22" s="17"/>
    </row>
    <row r="23" spans="1:10" ht="15" customHeight="1">
      <c r="A23" s="244" t="s">
        <v>12</v>
      </c>
      <c r="B23" s="244"/>
      <c r="C23" s="244"/>
      <c r="D23" s="244"/>
      <c r="E23" s="244"/>
      <c r="F23" s="18">
        <v>-106747.38</v>
      </c>
      <c r="G23" s="12">
        <v>-800000</v>
      </c>
      <c r="H23" s="12">
        <v>30563.61</v>
      </c>
      <c r="I23" s="12"/>
      <c r="J23" s="12"/>
    </row>
    <row r="24" spans="1:10" ht="15">
      <c r="A24" s="245" t="s">
        <v>13</v>
      </c>
      <c r="B24" s="245"/>
      <c r="C24" s="245"/>
      <c r="D24" s="245"/>
      <c r="E24" s="245"/>
      <c r="F24" s="18">
        <v>30563.61</v>
      </c>
      <c r="G24" s="19"/>
      <c r="H24" s="19">
        <v>1505987.86</v>
      </c>
      <c r="I24" s="12"/>
      <c r="J24" s="12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>
      <c r="A26" s="238" t="s">
        <v>14</v>
      </c>
      <c r="B26" s="238"/>
      <c r="C26" s="238"/>
      <c r="D26" s="238"/>
      <c r="E26" s="238"/>
      <c r="F26" s="238"/>
      <c r="G26" s="238"/>
      <c r="H26" s="238"/>
      <c r="I26" s="238"/>
      <c r="J26" s="238"/>
    </row>
    <row r="27" spans="1:10" ht="4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29.25" customHeight="1">
      <c r="A28" s="242" t="s">
        <v>15</v>
      </c>
      <c r="B28" s="242"/>
      <c r="C28" s="242"/>
      <c r="D28" s="242"/>
      <c r="E28" s="242"/>
      <c r="F28" s="242"/>
      <c r="G28" s="242"/>
      <c r="H28" s="242"/>
      <c r="I28" s="242"/>
      <c r="J28" s="242"/>
    </row>
  </sheetData>
  <sheetProtection selectLockedCells="1" selectUnlockedCells="1"/>
  <mergeCells count="19">
    <mergeCell ref="A16:J16"/>
    <mergeCell ref="A28:J28"/>
    <mergeCell ref="A19:E19"/>
    <mergeCell ref="A20:E20"/>
    <mergeCell ref="A22:E22"/>
    <mergeCell ref="A23:E23"/>
    <mergeCell ref="A24:E24"/>
    <mergeCell ref="A26:J26"/>
    <mergeCell ref="A17:E17"/>
    <mergeCell ref="A18:E18"/>
    <mergeCell ref="A13:E13"/>
    <mergeCell ref="A14:E14"/>
    <mergeCell ref="A15:E15"/>
    <mergeCell ref="A1:J1"/>
    <mergeCell ref="A2:J2"/>
    <mergeCell ref="A6:J6"/>
    <mergeCell ref="A8:J8"/>
    <mergeCell ref="A11:E11"/>
    <mergeCell ref="A12:E1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2" width="4.57421875" style="20" customWidth="1"/>
    <col min="3" max="4" width="5.8515625" style="20" customWidth="1"/>
    <col min="5" max="5" width="51.140625" style="0" customWidth="1"/>
    <col min="6" max="6" width="15.28125" style="0" customWidth="1"/>
    <col min="7" max="7" width="17.57421875" style="13" customWidth="1"/>
    <col min="8" max="10" width="15.421875" style="13" customWidth="1"/>
  </cols>
  <sheetData>
    <row r="1" spans="1:10" ht="15.75">
      <c r="A1" s="21" t="s">
        <v>16</v>
      </c>
      <c r="B1" s="22"/>
      <c r="C1" s="22"/>
      <c r="D1" s="22"/>
      <c r="E1" s="5"/>
      <c r="F1" s="5"/>
      <c r="G1" s="23"/>
      <c r="H1" s="23"/>
      <c r="I1" s="23"/>
      <c r="J1" s="23"/>
    </row>
    <row r="2" spans="1:10" ht="15">
      <c r="A2" s="24"/>
      <c r="B2" s="22"/>
      <c r="C2" s="22"/>
      <c r="D2" s="22"/>
      <c r="E2" s="5"/>
      <c r="F2" s="5"/>
      <c r="G2" s="23"/>
      <c r="H2" s="23"/>
      <c r="I2" s="23"/>
      <c r="J2" s="23"/>
    </row>
    <row r="3" spans="1:10" ht="15">
      <c r="A3" s="22"/>
      <c r="B3" s="22"/>
      <c r="C3" s="22"/>
      <c r="D3" s="22"/>
      <c r="E3" s="5"/>
      <c r="F3" s="5"/>
      <c r="G3" s="23"/>
      <c r="H3" s="23"/>
      <c r="I3" s="23"/>
      <c r="J3" s="23"/>
    </row>
    <row r="4" spans="1:10" ht="67.5" customHeight="1">
      <c r="A4" s="25" t="s">
        <v>17</v>
      </c>
      <c r="B4" s="25" t="s">
        <v>18</v>
      </c>
      <c r="C4" s="25" t="s">
        <v>19</v>
      </c>
      <c r="D4" s="25" t="s">
        <v>20</v>
      </c>
      <c r="E4" s="233" t="s">
        <v>350</v>
      </c>
      <c r="F4" s="234" t="s">
        <v>353</v>
      </c>
      <c r="G4" s="27" t="s">
        <v>331</v>
      </c>
      <c r="H4" s="27" t="s">
        <v>326</v>
      </c>
      <c r="I4" s="10" t="s">
        <v>351</v>
      </c>
      <c r="J4" s="10" t="s">
        <v>352</v>
      </c>
    </row>
    <row r="5" spans="1:10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8">
        <v>7</v>
      </c>
      <c r="H5" s="28">
        <v>8</v>
      </c>
      <c r="I5" s="28">
        <v>9</v>
      </c>
      <c r="J5" s="28">
        <v>10</v>
      </c>
    </row>
    <row r="6" spans="1:10" ht="15">
      <c r="A6" s="29"/>
      <c r="B6" s="29"/>
      <c r="C6" s="29"/>
      <c r="D6" s="29"/>
      <c r="E6" s="30" t="s">
        <v>21</v>
      </c>
      <c r="F6" s="31">
        <f>F8</f>
        <v>3190131.56</v>
      </c>
      <c r="G6" s="32">
        <f>G8</f>
        <v>34084432.59</v>
      </c>
      <c r="H6" s="32">
        <f>H8</f>
        <v>5095764.909999999</v>
      </c>
      <c r="I6" s="32">
        <f>SUM(H6/F6)*100</f>
        <v>159.73525900605802</v>
      </c>
      <c r="J6" s="32">
        <f>H6/G6*100</f>
        <v>14.95041731014481</v>
      </c>
    </row>
    <row r="7" spans="1:10" ht="15">
      <c r="A7" s="33"/>
      <c r="B7" s="33"/>
      <c r="C7" s="33"/>
      <c r="D7" s="33"/>
      <c r="E7" s="34" t="s">
        <v>22</v>
      </c>
      <c r="F7" s="35"/>
      <c r="G7" s="36"/>
      <c r="H7" s="36"/>
      <c r="I7" s="36"/>
      <c r="J7" s="36"/>
    </row>
    <row r="8" spans="1:10" ht="15">
      <c r="A8" s="37">
        <v>6</v>
      </c>
      <c r="B8" s="26"/>
      <c r="C8" s="26"/>
      <c r="D8" s="26"/>
      <c r="E8" s="38" t="s">
        <v>23</v>
      </c>
      <c r="F8" s="39">
        <v>3190131.56</v>
      </c>
      <c r="G8" s="40">
        <f>G9+G19+G26+G36+G48+G52</f>
        <v>34084432.59</v>
      </c>
      <c r="H8" s="40">
        <f>H9+H19+H26+H36+H48+H52</f>
        <v>5095764.909999999</v>
      </c>
      <c r="I8" s="40">
        <f aca="true" t="shared" si="0" ref="I8:I17">SUM(H8/F8)*100</f>
        <v>159.73525900605802</v>
      </c>
      <c r="J8" s="40">
        <f aca="true" t="shared" si="1" ref="J8:J17">H8/G8*100</f>
        <v>14.95041731014481</v>
      </c>
    </row>
    <row r="9" spans="1:10" ht="15">
      <c r="A9" s="41"/>
      <c r="B9" s="42">
        <v>61</v>
      </c>
      <c r="C9" s="41"/>
      <c r="D9" s="41"/>
      <c r="E9" s="43" t="s">
        <v>24</v>
      </c>
      <c r="F9" s="44">
        <v>1309238.15</v>
      </c>
      <c r="G9" s="45">
        <f>SUM(G10+G12+G15)</f>
        <v>1477200</v>
      </c>
      <c r="H9" s="45">
        <f>SUM(H10+H12+H15)</f>
        <v>1004579.38</v>
      </c>
      <c r="I9" s="45">
        <f t="shared" si="0"/>
        <v>76.73007237071423</v>
      </c>
      <c r="J9" s="40">
        <f t="shared" si="1"/>
        <v>68.00564446249662</v>
      </c>
    </row>
    <row r="10" spans="1:10" ht="15">
      <c r="A10" s="46"/>
      <c r="B10" s="46"/>
      <c r="C10" s="47">
        <v>611</v>
      </c>
      <c r="D10" s="47"/>
      <c r="E10" s="47" t="s">
        <v>25</v>
      </c>
      <c r="F10" s="48">
        <v>1253941.05</v>
      </c>
      <c r="G10" s="49">
        <v>1300000</v>
      </c>
      <c r="H10" s="49">
        <v>670644.22</v>
      </c>
      <c r="I10" s="50">
        <f t="shared" si="0"/>
        <v>53.48291452776029</v>
      </c>
      <c r="J10" s="40">
        <f t="shared" si="1"/>
        <v>51.58801692307692</v>
      </c>
    </row>
    <row r="11" spans="1:10" ht="15.75" customHeight="1">
      <c r="A11" s="46"/>
      <c r="B11" s="46"/>
      <c r="C11" s="47"/>
      <c r="D11" s="47">
        <v>6111</v>
      </c>
      <c r="E11" s="47" t="s">
        <v>26</v>
      </c>
      <c r="F11" s="48">
        <v>1253941.05</v>
      </c>
      <c r="G11" s="49">
        <v>1300000</v>
      </c>
      <c r="H11" s="49">
        <v>670644.22</v>
      </c>
      <c r="I11" s="50">
        <f t="shared" si="0"/>
        <v>53.48291452776029</v>
      </c>
      <c r="J11" s="40">
        <f t="shared" si="1"/>
        <v>51.58801692307692</v>
      </c>
    </row>
    <row r="12" spans="1:10" ht="15">
      <c r="A12" s="46"/>
      <c r="B12" s="46"/>
      <c r="C12" s="47">
        <v>613</v>
      </c>
      <c r="D12" s="47"/>
      <c r="E12" s="47" t="s">
        <v>27</v>
      </c>
      <c r="F12" s="48">
        <v>46659.66</v>
      </c>
      <c r="G12" s="49">
        <v>50000</v>
      </c>
      <c r="H12" s="49">
        <f>H13+H14</f>
        <v>315341.32</v>
      </c>
      <c r="I12" s="50">
        <f t="shared" si="0"/>
        <v>675.8328714782747</v>
      </c>
      <c r="J12" s="40">
        <f t="shared" si="1"/>
        <v>630.68264</v>
      </c>
    </row>
    <row r="13" spans="1:10" ht="15">
      <c r="A13" s="46"/>
      <c r="B13" s="46"/>
      <c r="C13" s="47"/>
      <c r="D13" s="47">
        <v>6131</v>
      </c>
      <c r="E13" s="47" t="s">
        <v>28</v>
      </c>
      <c r="F13" s="48">
        <v>13632.99</v>
      </c>
      <c r="G13" s="49">
        <v>17000</v>
      </c>
      <c r="H13" s="49">
        <v>16873.94</v>
      </c>
      <c r="I13" s="50">
        <f t="shared" si="0"/>
        <v>123.772848069279</v>
      </c>
      <c r="J13" s="40">
        <f t="shared" si="1"/>
        <v>99.25847058823528</v>
      </c>
    </row>
    <row r="14" spans="1:10" ht="15">
      <c r="A14" s="46"/>
      <c r="B14" s="46"/>
      <c r="C14" s="47"/>
      <c r="D14" s="47">
        <v>6134</v>
      </c>
      <c r="E14" s="47" t="s">
        <v>29</v>
      </c>
      <c r="F14" s="48">
        <v>33026.67</v>
      </c>
      <c r="G14" s="49">
        <v>33000</v>
      </c>
      <c r="H14" s="49">
        <v>298467.38</v>
      </c>
      <c r="I14" s="50">
        <f t="shared" si="0"/>
        <v>903.7162390274284</v>
      </c>
      <c r="J14" s="40">
        <f t="shared" si="1"/>
        <v>904.4466060606061</v>
      </c>
    </row>
    <row r="15" spans="1:10" ht="15">
      <c r="A15" s="46"/>
      <c r="B15" s="46"/>
      <c r="C15" s="47">
        <v>614</v>
      </c>
      <c r="D15" s="47"/>
      <c r="E15" s="47" t="s">
        <v>30</v>
      </c>
      <c r="F15" s="48">
        <v>8637.44</v>
      </c>
      <c r="G15" s="49">
        <v>127200</v>
      </c>
      <c r="H15" s="49">
        <f>H16+H17</f>
        <v>18593.84</v>
      </c>
      <c r="I15" s="50">
        <f t="shared" si="0"/>
        <v>215.27026526378185</v>
      </c>
      <c r="J15" s="40">
        <f t="shared" si="1"/>
        <v>14.617798742138365</v>
      </c>
    </row>
    <row r="16" spans="1:10" ht="15">
      <c r="A16" s="46"/>
      <c r="B16" s="46"/>
      <c r="C16" s="47"/>
      <c r="D16" s="47">
        <v>6142</v>
      </c>
      <c r="E16" s="47" t="s">
        <v>31</v>
      </c>
      <c r="F16" s="48">
        <v>4007.17</v>
      </c>
      <c r="G16" s="49">
        <v>100000</v>
      </c>
      <c r="H16" s="49">
        <v>13293.73</v>
      </c>
      <c r="I16" s="50">
        <f t="shared" si="0"/>
        <v>331.7485906512576</v>
      </c>
      <c r="J16" s="40">
        <f t="shared" si="1"/>
        <v>13.29373</v>
      </c>
    </row>
    <row r="17" spans="1:10" ht="15">
      <c r="A17" s="46"/>
      <c r="B17" s="46"/>
      <c r="C17" s="47"/>
      <c r="D17" s="47">
        <v>6145</v>
      </c>
      <c r="E17" s="47" t="s">
        <v>32</v>
      </c>
      <c r="F17" s="48">
        <v>4630.27</v>
      </c>
      <c r="G17" s="49">
        <v>27200</v>
      </c>
      <c r="H17" s="49">
        <v>5300.11</v>
      </c>
      <c r="I17" s="50">
        <f t="shared" si="0"/>
        <v>114.46654298777392</v>
      </c>
      <c r="J17" s="40">
        <f t="shared" si="1"/>
        <v>19.485698529411764</v>
      </c>
    </row>
    <row r="18" spans="1:10" ht="15">
      <c r="A18" s="51"/>
      <c r="B18" s="51"/>
      <c r="C18" s="51"/>
      <c r="D18" s="51"/>
      <c r="E18" s="34" t="s">
        <v>33</v>
      </c>
      <c r="F18" s="35"/>
      <c r="G18" s="52"/>
      <c r="H18" s="52"/>
      <c r="I18" s="52"/>
      <c r="J18" s="52"/>
    </row>
    <row r="19" spans="1:10" ht="30">
      <c r="A19" s="53"/>
      <c r="B19" s="54">
        <v>63</v>
      </c>
      <c r="C19" s="53"/>
      <c r="D19" s="53"/>
      <c r="E19" s="55" t="s">
        <v>34</v>
      </c>
      <c r="F19" s="56">
        <v>1367862.02</v>
      </c>
      <c r="G19" s="57">
        <f>G20+G23</f>
        <v>31644232.59</v>
      </c>
      <c r="H19" s="57">
        <f>H20+H23</f>
        <v>3342720.4699999997</v>
      </c>
      <c r="I19" s="57">
        <f aca="true" t="shared" si="2" ref="I19:I24">SUM(H19/F19)*100</f>
        <v>244.37555989748145</v>
      </c>
      <c r="J19" s="57">
        <f aca="true" t="shared" si="3" ref="J19:J24">H19/G19*100</f>
        <v>10.563442992314322</v>
      </c>
    </row>
    <row r="20" spans="1:10" ht="15">
      <c r="A20" s="53"/>
      <c r="B20" s="53"/>
      <c r="C20" s="47">
        <v>633</v>
      </c>
      <c r="D20" s="47"/>
      <c r="E20" s="47" t="s">
        <v>35</v>
      </c>
      <c r="F20" s="48">
        <v>979392.52</v>
      </c>
      <c r="G20" s="58">
        <v>4419926.39</v>
      </c>
      <c r="H20" s="58">
        <f>H21+H22</f>
        <v>1889896.9</v>
      </c>
      <c r="I20" s="58">
        <f t="shared" si="2"/>
        <v>192.96623788795117</v>
      </c>
      <c r="J20" s="58">
        <f t="shared" si="3"/>
        <v>42.758560510778096</v>
      </c>
    </row>
    <row r="21" spans="1:10" ht="15">
      <c r="A21" s="53"/>
      <c r="B21" s="53"/>
      <c r="C21" s="47"/>
      <c r="D21" s="47">
        <v>6331</v>
      </c>
      <c r="E21" s="47" t="s">
        <v>36</v>
      </c>
      <c r="F21" s="48">
        <v>34307.52</v>
      </c>
      <c r="G21" s="58">
        <v>719926.39</v>
      </c>
      <c r="H21" s="58">
        <v>454721</v>
      </c>
      <c r="I21" s="58">
        <f t="shared" si="2"/>
        <v>1325.4266120080963</v>
      </c>
      <c r="J21" s="58">
        <f t="shared" si="3"/>
        <v>63.16215189722383</v>
      </c>
    </row>
    <row r="22" spans="1:10" ht="15">
      <c r="A22" s="53"/>
      <c r="B22" s="53"/>
      <c r="C22" s="47"/>
      <c r="D22" s="47">
        <v>6332</v>
      </c>
      <c r="E22" s="47" t="s">
        <v>37</v>
      </c>
      <c r="F22" s="48">
        <v>945085</v>
      </c>
      <c r="G22" s="58">
        <v>3700000</v>
      </c>
      <c r="H22" s="58">
        <v>1435175.9</v>
      </c>
      <c r="I22" s="58">
        <f t="shared" si="2"/>
        <v>151.8568065306295</v>
      </c>
      <c r="J22" s="58">
        <f t="shared" si="3"/>
        <v>38.788537837837836</v>
      </c>
    </row>
    <row r="23" spans="1:10" ht="15">
      <c r="A23" s="53"/>
      <c r="B23" s="53"/>
      <c r="C23" s="47">
        <v>634</v>
      </c>
      <c r="D23" s="47"/>
      <c r="E23" s="47" t="s">
        <v>38</v>
      </c>
      <c r="F23" s="48">
        <v>388469.5</v>
      </c>
      <c r="G23" s="58">
        <v>27224306.2</v>
      </c>
      <c r="H23" s="58">
        <v>1452823.57</v>
      </c>
      <c r="I23" s="58">
        <f t="shared" si="2"/>
        <v>373.98652146436206</v>
      </c>
      <c r="J23" s="58">
        <f t="shared" si="3"/>
        <v>5.336494378688704</v>
      </c>
    </row>
    <row r="24" spans="1:10" ht="15">
      <c r="A24" s="53"/>
      <c r="B24" s="53"/>
      <c r="C24" s="47"/>
      <c r="D24" s="47">
        <v>6342</v>
      </c>
      <c r="E24" s="47" t="s">
        <v>39</v>
      </c>
      <c r="F24" s="48">
        <v>388469.5</v>
      </c>
      <c r="G24" s="58">
        <v>27224306.2</v>
      </c>
      <c r="H24" s="58">
        <v>1452823.57</v>
      </c>
      <c r="I24" s="58">
        <f t="shared" si="2"/>
        <v>373.98652146436206</v>
      </c>
      <c r="J24" s="58">
        <f t="shared" si="3"/>
        <v>5.336494378688704</v>
      </c>
    </row>
    <row r="25" spans="1:10" ht="15">
      <c r="A25" s="51"/>
      <c r="B25" s="51"/>
      <c r="C25" s="51"/>
      <c r="D25" s="51"/>
      <c r="E25" s="34" t="s">
        <v>22</v>
      </c>
      <c r="F25" s="35"/>
      <c r="G25" s="36"/>
      <c r="H25" s="36"/>
      <c r="I25" s="36"/>
      <c r="J25" s="36"/>
    </row>
    <row r="26" spans="1:10" ht="15">
      <c r="A26" s="53"/>
      <c r="B26" s="54">
        <v>64</v>
      </c>
      <c r="C26" s="53"/>
      <c r="D26" s="53"/>
      <c r="E26" s="43" t="s">
        <v>40</v>
      </c>
      <c r="F26" s="44">
        <v>75432.4</v>
      </c>
      <c r="G26" s="59">
        <f>G27+G30</f>
        <v>140000</v>
      </c>
      <c r="H26" s="59">
        <f>H27+H30</f>
        <v>115476.96999999999</v>
      </c>
      <c r="I26" s="59">
        <f aca="true" t="shared" si="4" ref="I26:I35">H26/F26*100</f>
        <v>153.0866974933848</v>
      </c>
      <c r="J26" s="57">
        <f aca="true" t="shared" si="5" ref="J26:J35">H26/G26*100</f>
        <v>82.48355</v>
      </c>
    </row>
    <row r="27" spans="1:10" ht="15">
      <c r="A27" s="53"/>
      <c r="B27" s="53"/>
      <c r="C27" s="47">
        <v>641</v>
      </c>
      <c r="D27" s="47"/>
      <c r="E27" s="47" t="s">
        <v>41</v>
      </c>
      <c r="F27" s="48">
        <v>1942.95</v>
      </c>
      <c r="G27" s="60">
        <v>10000</v>
      </c>
      <c r="H27" s="60">
        <f>H28+H29</f>
        <v>3799.45</v>
      </c>
      <c r="I27" s="61">
        <f t="shared" si="4"/>
        <v>195.55058030314726</v>
      </c>
      <c r="J27" s="58">
        <f t="shared" si="5"/>
        <v>37.994499999999995</v>
      </c>
    </row>
    <row r="28" spans="1:10" ht="15">
      <c r="A28" s="53"/>
      <c r="B28" s="53"/>
      <c r="C28" s="47"/>
      <c r="D28" s="47">
        <v>6413</v>
      </c>
      <c r="E28" s="47" t="s">
        <v>42</v>
      </c>
      <c r="F28" s="48">
        <v>1025.18</v>
      </c>
      <c r="G28" s="60">
        <v>1000</v>
      </c>
      <c r="H28" s="60">
        <v>763.25</v>
      </c>
      <c r="I28" s="61">
        <f t="shared" si="4"/>
        <v>74.45034042802239</v>
      </c>
      <c r="J28" s="58">
        <f t="shared" si="5"/>
        <v>76.325</v>
      </c>
    </row>
    <row r="29" spans="1:10" ht="15">
      <c r="A29" s="53"/>
      <c r="B29" s="53"/>
      <c r="C29" s="47"/>
      <c r="D29" s="47">
        <v>6414</v>
      </c>
      <c r="E29" s="47" t="s">
        <v>43</v>
      </c>
      <c r="F29" s="48">
        <v>917.77</v>
      </c>
      <c r="G29" s="60">
        <v>9000</v>
      </c>
      <c r="H29" s="60">
        <v>3036.2</v>
      </c>
      <c r="I29" s="61">
        <f t="shared" si="4"/>
        <v>330.82362683460997</v>
      </c>
      <c r="J29" s="58">
        <f t="shared" si="5"/>
        <v>33.73555555555555</v>
      </c>
    </row>
    <row r="30" spans="1:10" ht="15">
      <c r="A30" s="53"/>
      <c r="B30" s="53"/>
      <c r="C30" s="47">
        <v>642</v>
      </c>
      <c r="D30" s="47"/>
      <c r="E30" s="47" t="s">
        <v>44</v>
      </c>
      <c r="F30" s="48">
        <v>73489.45</v>
      </c>
      <c r="G30" s="60">
        <f>G31+G32+G33+G35</f>
        <v>130000</v>
      </c>
      <c r="H30" s="60">
        <f>H31+H32+H33+H35</f>
        <v>111677.51999999999</v>
      </c>
      <c r="I30" s="61">
        <f t="shared" si="4"/>
        <v>151.9640166037438</v>
      </c>
      <c r="J30" s="58">
        <f t="shared" si="5"/>
        <v>85.9057846153846</v>
      </c>
    </row>
    <row r="31" spans="1:10" ht="15">
      <c r="A31" s="53"/>
      <c r="B31" s="53"/>
      <c r="C31" s="47"/>
      <c r="D31" s="47">
        <v>6421</v>
      </c>
      <c r="E31" s="47" t="s">
        <v>45</v>
      </c>
      <c r="F31" s="48">
        <v>0</v>
      </c>
      <c r="G31" s="60">
        <v>0</v>
      </c>
      <c r="H31" s="60">
        <v>300</v>
      </c>
      <c r="I31" s="61"/>
      <c r="J31" s="58"/>
    </row>
    <row r="32" spans="1:10" ht="15">
      <c r="A32" s="53"/>
      <c r="B32" s="53"/>
      <c r="C32" s="47"/>
      <c r="D32" s="47">
        <v>6422</v>
      </c>
      <c r="E32" s="47" t="s">
        <v>46</v>
      </c>
      <c r="F32" s="48">
        <v>22862.87</v>
      </c>
      <c r="G32" s="60">
        <v>25000</v>
      </c>
      <c r="H32" s="60">
        <v>21169.48</v>
      </c>
      <c r="I32" s="61">
        <f t="shared" si="4"/>
        <v>92.59327459763364</v>
      </c>
      <c r="J32" s="58">
        <f t="shared" si="5"/>
        <v>84.67792</v>
      </c>
    </row>
    <row r="33" spans="1:10" ht="15">
      <c r="A33" s="53"/>
      <c r="B33" s="53"/>
      <c r="C33" s="47"/>
      <c r="D33" s="47">
        <v>6423</v>
      </c>
      <c r="E33" s="47" t="s">
        <v>47</v>
      </c>
      <c r="F33" s="48">
        <v>20442.58</v>
      </c>
      <c r="G33" s="60">
        <v>80000</v>
      </c>
      <c r="H33" s="60">
        <v>69606.01</v>
      </c>
      <c r="I33" s="61">
        <f t="shared" si="4"/>
        <v>340.49523103248214</v>
      </c>
      <c r="J33" s="58">
        <f t="shared" si="5"/>
        <v>87.00751249999999</v>
      </c>
    </row>
    <row r="34" spans="1:10" ht="15">
      <c r="A34" s="53"/>
      <c r="B34" s="51"/>
      <c r="C34" s="51"/>
      <c r="D34" s="51"/>
      <c r="E34" s="34" t="s">
        <v>315</v>
      </c>
      <c r="F34" s="35"/>
      <c r="G34" s="36"/>
      <c r="H34" s="36"/>
      <c r="I34" s="36"/>
      <c r="J34" s="36"/>
    </row>
    <row r="35" spans="1:10" ht="15">
      <c r="A35" s="53"/>
      <c r="B35" s="53"/>
      <c r="C35" s="47"/>
      <c r="D35" s="47">
        <v>6429</v>
      </c>
      <c r="E35" s="47" t="s">
        <v>48</v>
      </c>
      <c r="F35" s="48">
        <v>30184</v>
      </c>
      <c r="G35" s="60">
        <v>25000</v>
      </c>
      <c r="H35" s="60">
        <v>20602.03</v>
      </c>
      <c r="I35" s="61">
        <f t="shared" si="4"/>
        <v>68.25480386959978</v>
      </c>
      <c r="J35" s="58">
        <f t="shared" si="5"/>
        <v>82.40812</v>
      </c>
    </row>
    <row r="36" spans="1:10" ht="30">
      <c r="A36" s="53"/>
      <c r="B36" s="54">
        <v>65</v>
      </c>
      <c r="C36" s="53"/>
      <c r="D36" s="53"/>
      <c r="E36" s="55" t="s">
        <v>49</v>
      </c>
      <c r="F36" s="56">
        <v>279756.85</v>
      </c>
      <c r="G36" s="59">
        <f>G38+G41+G44</f>
        <v>543000</v>
      </c>
      <c r="H36" s="59">
        <f>H38+H41+H44</f>
        <v>266856.67000000004</v>
      </c>
      <c r="I36" s="59">
        <f aca="true" t="shared" si="6" ref="I36:I46">H36/F36*100</f>
        <v>95.38878851402568</v>
      </c>
      <c r="J36" s="57">
        <f aca="true" t="shared" si="7" ref="J36:J46">H36/G36*100</f>
        <v>49.14487476979743</v>
      </c>
    </row>
    <row r="37" spans="1:10" ht="15">
      <c r="A37" s="53"/>
      <c r="B37" s="51"/>
      <c r="C37" s="51"/>
      <c r="D37" s="51"/>
      <c r="E37" s="34" t="s">
        <v>315</v>
      </c>
      <c r="F37" s="35"/>
      <c r="G37" s="36"/>
      <c r="H37" s="36"/>
      <c r="I37" s="36"/>
      <c r="J37" s="36"/>
    </row>
    <row r="38" spans="1:10" ht="15">
      <c r="A38" s="53"/>
      <c r="B38" s="53"/>
      <c r="C38" s="47">
        <v>651</v>
      </c>
      <c r="D38" s="47"/>
      <c r="E38" s="47" t="s">
        <v>50</v>
      </c>
      <c r="F38" s="48">
        <v>140121.4</v>
      </c>
      <c r="G38" s="60">
        <v>230000</v>
      </c>
      <c r="H38" s="60">
        <v>121914.06</v>
      </c>
      <c r="I38" s="61">
        <f t="shared" si="6"/>
        <v>87.00602477565882</v>
      </c>
      <c r="J38" s="58">
        <f t="shared" si="7"/>
        <v>53.006113043478265</v>
      </c>
    </row>
    <row r="39" spans="1:10" ht="15">
      <c r="A39" s="53"/>
      <c r="B39" s="53"/>
      <c r="C39" s="47"/>
      <c r="D39" s="47">
        <v>6512</v>
      </c>
      <c r="E39" s="47" t="s">
        <v>51</v>
      </c>
      <c r="F39" s="48">
        <v>140121.4</v>
      </c>
      <c r="G39" s="60">
        <v>230000</v>
      </c>
      <c r="H39" s="60">
        <v>121914.06</v>
      </c>
      <c r="I39" s="61">
        <f t="shared" si="6"/>
        <v>87.00602477565882</v>
      </c>
      <c r="J39" s="58">
        <f t="shared" si="7"/>
        <v>53.006113043478265</v>
      </c>
    </row>
    <row r="40" spans="1:10" ht="15">
      <c r="A40" s="53"/>
      <c r="B40" s="51"/>
      <c r="C40" s="51"/>
      <c r="D40" s="51"/>
      <c r="E40" s="34" t="s">
        <v>22</v>
      </c>
      <c r="F40" s="35"/>
      <c r="G40" s="36"/>
      <c r="H40" s="36"/>
      <c r="I40" s="36"/>
      <c r="J40" s="36"/>
    </row>
    <row r="41" spans="1:10" ht="15">
      <c r="A41" s="53"/>
      <c r="B41" s="53"/>
      <c r="C41" s="47">
        <v>652</v>
      </c>
      <c r="D41" s="47"/>
      <c r="E41" s="47" t="s">
        <v>52</v>
      </c>
      <c r="F41" s="48">
        <v>10760.37</v>
      </c>
      <c r="G41" s="60">
        <v>3000</v>
      </c>
      <c r="H41" s="60">
        <v>12516.98</v>
      </c>
      <c r="I41" s="61">
        <f t="shared" si="6"/>
        <v>116.3248103922077</v>
      </c>
      <c r="J41" s="58">
        <f t="shared" si="7"/>
        <v>417.23266666666666</v>
      </c>
    </row>
    <row r="42" spans="1:10" ht="15">
      <c r="A42" s="53"/>
      <c r="B42" s="53"/>
      <c r="C42" s="47"/>
      <c r="D42" s="47">
        <v>6526</v>
      </c>
      <c r="E42" s="47" t="s">
        <v>53</v>
      </c>
      <c r="F42" s="48">
        <v>10760.37</v>
      </c>
      <c r="G42" s="60">
        <v>3000</v>
      </c>
      <c r="H42" s="60">
        <v>12516.98</v>
      </c>
      <c r="I42" s="61">
        <f t="shared" si="6"/>
        <v>116.3248103922077</v>
      </c>
      <c r="J42" s="58">
        <f t="shared" si="7"/>
        <v>417.23266666666666</v>
      </c>
    </row>
    <row r="43" spans="1:10" ht="15">
      <c r="A43" s="53"/>
      <c r="B43" s="51"/>
      <c r="C43" s="51"/>
      <c r="D43" s="51"/>
      <c r="E43" s="34" t="s">
        <v>315</v>
      </c>
      <c r="F43" s="35"/>
      <c r="G43" s="36"/>
      <c r="H43" s="36"/>
      <c r="I43" s="36"/>
      <c r="J43" s="36"/>
    </row>
    <row r="44" spans="1:10" ht="15">
      <c r="A44" s="53"/>
      <c r="B44" s="53"/>
      <c r="C44" s="47">
        <v>653</v>
      </c>
      <c r="D44" s="47"/>
      <c r="E44" s="47" t="s">
        <v>54</v>
      </c>
      <c r="F44" s="48">
        <v>128875.08</v>
      </c>
      <c r="G44" s="60">
        <v>310000</v>
      </c>
      <c r="H44" s="60">
        <f>H45+H46</f>
        <v>132425.63</v>
      </c>
      <c r="I44" s="61">
        <f t="shared" si="6"/>
        <v>102.75503223741937</v>
      </c>
      <c r="J44" s="58">
        <f t="shared" si="7"/>
        <v>42.717945161290324</v>
      </c>
    </row>
    <row r="45" spans="1:10" ht="15">
      <c r="A45" s="53"/>
      <c r="B45" s="53"/>
      <c r="C45" s="47"/>
      <c r="D45" s="47">
        <v>6531</v>
      </c>
      <c r="E45" s="47" t="s">
        <v>55</v>
      </c>
      <c r="F45" s="48">
        <v>11488.3</v>
      </c>
      <c r="G45" s="60">
        <v>30000</v>
      </c>
      <c r="H45" s="60">
        <v>17084.18</v>
      </c>
      <c r="I45" s="61">
        <f t="shared" si="6"/>
        <v>148.70938258924298</v>
      </c>
      <c r="J45" s="58">
        <f t="shared" si="7"/>
        <v>56.947266666666664</v>
      </c>
    </row>
    <row r="46" spans="1:10" ht="15">
      <c r="A46" s="53"/>
      <c r="B46" s="53"/>
      <c r="C46" s="47"/>
      <c r="D46" s="47">
        <v>6532</v>
      </c>
      <c r="E46" s="47" t="s">
        <v>56</v>
      </c>
      <c r="F46" s="48">
        <v>117386.78</v>
      </c>
      <c r="G46" s="60">
        <v>280000</v>
      </c>
      <c r="H46" s="60">
        <v>115341.45</v>
      </c>
      <c r="I46" s="61">
        <f t="shared" si="6"/>
        <v>98.25761469903169</v>
      </c>
      <c r="J46" s="58">
        <f t="shared" si="7"/>
        <v>41.193374999999996</v>
      </c>
    </row>
    <row r="47" spans="1:10" ht="15">
      <c r="A47" s="51"/>
      <c r="B47" s="51"/>
      <c r="C47" s="51"/>
      <c r="D47" s="51"/>
      <c r="E47" s="34" t="s">
        <v>57</v>
      </c>
      <c r="F47" s="35"/>
      <c r="G47" s="36"/>
      <c r="H47" s="36"/>
      <c r="I47" s="36"/>
      <c r="J47" s="36"/>
    </row>
    <row r="48" spans="1:10" ht="15">
      <c r="A48" s="53"/>
      <c r="B48" s="54">
        <v>66</v>
      </c>
      <c r="C48" s="53"/>
      <c r="D48" s="53"/>
      <c r="E48" s="43" t="s">
        <v>58</v>
      </c>
      <c r="F48" s="44">
        <v>10069.15</v>
      </c>
      <c r="G48" s="59">
        <f>G49</f>
        <v>130000</v>
      </c>
      <c r="H48" s="59">
        <v>0</v>
      </c>
      <c r="I48" s="59">
        <f>H48/F48*100</f>
        <v>0</v>
      </c>
      <c r="J48" s="57">
        <f>H48/G48*100</f>
        <v>0</v>
      </c>
    </row>
    <row r="49" spans="1:10" ht="15">
      <c r="A49" s="53"/>
      <c r="B49" s="53"/>
      <c r="C49" s="53">
        <v>663</v>
      </c>
      <c r="D49" s="53"/>
      <c r="E49" s="47" t="s">
        <v>59</v>
      </c>
      <c r="F49" s="48">
        <v>10069.15</v>
      </c>
      <c r="G49" s="60">
        <v>130000</v>
      </c>
      <c r="H49" s="60">
        <v>0</v>
      </c>
      <c r="I49" s="61">
        <f>H49/F49*100</f>
        <v>0</v>
      </c>
      <c r="J49" s="58">
        <f>H49/G49*100</f>
        <v>0</v>
      </c>
    </row>
    <row r="50" spans="1:10" ht="15">
      <c r="A50" s="53"/>
      <c r="B50" s="53"/>
      <c r="C50" s="53"/>
      <c r="D50" s="53">
        <v>6632</v>
      </c>
      <c r="E50" s="47" t="s">
        <v>60</v>
      </c>
      <c r="F50" s="48">
        <v>10069.15</v>
      </c>
      <c r="G50" s="60">
        <v>130000</v>
      </c>
      <c r="H50" s="60">
        <v>0</v>
      </c>
      <c r="I50" s="61">
        <f>H50/F50*100</f>
        <v>0</v>
      </c>
      <c r="J50" s="58">
        <f>H50/G50*100</f>
        <v>0</v>
      </c>
    </row>
    <row r="51" spans="1:10" ht="15">
      <c r="A51" s="51"/>
      <c r="B51" s="51"/>
      <c r="C51" s="51"/>
      <c r="D51" s="51"/>
      <c r="E51" s="34" t="s">
        <v>316</v>
      </c>
      <c r="F51" s="35"/>
      <c r="G51" s="36"/>
      <c r="H51" s="36"/>
      <c r="I51" s="36"/>
      <c r="J51" s="36"/>
    </row>
    <row r="52" spans="1:10" ht="15">
      <c r="A52" s="53"/>
      <c r="B52" s="54">
        <v>68</v>
      </c>
      <c r="C52" s="53"/>
      <c r="D52" s="53"/>
      <c r="E52" s="43" t="s">
        <v>61</v>
      </c>
      <c r="F52" s="44">
        <v>147772.99</v>
      </c>
      <c r="G52" s="59">
        <f>G53</f>
        <v>150000</v>
      </c>
      <c r="H52" s="59">
        <v>366131.42</v>
      </c>
      <c r="I52" s="59">
        <f>H52/F52*100</f>
        <v>247.76613100946255</v>
      </c>
      <c r="J52" s="57">
        <f>H52/G52*100</f>
        <v>244.0876133333333</v>
      </c>
    </row>
    <row r="53" spans="1:10" ht="15">
      <c r="A53" s="53"/>
      <c r="B53" s="53"/>
      <c r="C53" s="53">
        <v>683</v>
      </c>
      <c r="D53" s="53"/>
      <c r="E53" s="47" t="s">
        <v>62</v>
      </c>
      <c r="F53" s="60">
        <v>147772.99</v>
      </c>
      <c r="G53" s="60">
        <v>150000</v>
      </c>
      <c r="H53" s="60">
        <v>366131.42</v>
      </c>
      <c r="I53" s="61">
        <f>H53/F53*100</f>
        <v>247.76613100946255</v>
      </c>
      <c r="J53" s="58">
        <f>H53/G53*100</f>
        <v>244.0876133333333</v>
      </c>
    </row>
    <row r="54" spans="1:10" ht="15">
      <c r="A54" s="26"/>
      <c r="B54" s="26"/>
      <c r="C54" s="26"/>
      <c r="D54" s="26">
        <v>6831</v>
      </c>
      <c r="E54" s="47" t="s">
        <v>58</v>
      </c>
      <c r="F54" s="60">
        <v>147772.99</v>
      </c>
      <c r="G54" s="60">
        <v>150000</v>
      </c>
      <c r="H54" s="60">
        <v>366131.42</v>
      </c>
      <c r="I54" s="61">
        <f>H54/F54*100</f>
        <v>247.76613100946255</v>
      </c>
      <c r="J54" s="58">
        <f>H54/G54*100</f>
        <v>244.0876133333333</v>
      </c>
    </row>
    <row r="55" spans="1:10" ht="15">
      <c r="A55" s="62"/>
      <c r="B55" s="62"/>
      <c r="C55" s="62"/>
      <c r="D55" s="62"/>
      <c r="E55" s="47"/>
      <c r="F55" s="48"/>
      <c r="G55" s="60"/>
      <c r="H55" s="60"/>
      <c r="I55" s="60"/>
      <c r="J55" s="60"/>
    </row>
    <row r="56" spans="1:10" ht="15">
      <c r="A56" s="63"/>
      <c r="B56" s="63"/>
      <c r="C56" s="64"/>
      <c r="D56" s="63"/>
      <c r="E56" s="65" t="s">
        <v>63</v>
      </c>
      <c r="F56" s="32">
        <f>F57+F76</f>
        <v>3052819.61</v>
      </c>
      <c r="G56" s="32">
        <f>G57+G76</f>
        <v>34084432.59</v>
      </c>
      <c r="H56" s="32">
        <f>H57+H76</f>
        <v>6632316.379999999</v>
      </c>
      <c r="I56" s="32">
        <f aca="true" t="shared" si="8" ref="I56:I73">H56/F56*100</f>
        <v>217.25215464008366</v>
      </c>
      <c r="J56" s="32">
        <f aca="true" t="shared" si="9" ref="J56:J73">H56/G56*100</f>
        <v>19.45849138749004</v>
      </c>
    </row>
    <row r="57" spans="1:10" ht="15">
      <c r="A57" s="66"/>
      <c r="B57" s="66"/>
      <c r="C57" s="67"/>
      <c r="D57" s="66"/>
      <c r="E57" s="68" t="s">
        <v>64</v>
      </c>
      <c r="F57" s="36">
        <f>F58</f>
        <v>2107127.94</v>
      </c>
      <c r="G57" s="36">
        <f>G58</f>
        <v>6417132.75</v>
      </c>
      <c r="H57" s="36">
        <f>H58</f>
        <v>3753817.369999999</v>
      </c>
      <c r="I57" s="36">
        <f t="shared" si="8"/>
        <v>178.14852618773585</v>
      </c>
      <c r="J57" s="36">
        <f t="shared" si="9"/>
        <v>58.4968009271742</v>
      </c>
    </row>
    <row r="58" spans="1:10" ht="15">
      <c r="A58" s="69">
        <v>3</v>
      </c>
      <c r="B58" s="70"/>
      <c r="C58" s="71"/>
      <c r="D58" s="70"/>
      <c r="E58" s="72" t="s">
        <v>65</v>
      </c>
      <c r="F58" s="59">
        <f>F59+F63+F68+F70+F72</f>
        <v>2107127.94</v>
      </c>
      <c r="G58" s="59">
        <f>G59+G63+G68+G70+G72</f>
        <v>6417132.75</v>
      </c>
      <c r="H58" s="59">
        <f>H59+H63+H68+H70+H72</f>
        <v>3753817.369999999</v>
      </c>
      <c r="I58" s="59">
        <f t="shared" si="8"/>
        <v>178.14852618773585</v>
      </c>
      <c r="J58" s="59">
        <f t="shared" si="9"/>
        <v>58.4968009271742</v>
      </c>
    </row>
    <row r="59" spans="1:10" ht="15">
      <c r="A59" s="69"/>
      <c r="B59" s="73">
        <v>31</v>
      </c>
      <c r="C59" s="74"/>
      <c r="D59" s="70"/>
      <c r="E59" s="72" t="s">
        <v>66</v>
      </c>
      <c r="F59" s="59">
        <f>SUM(F60:F62)</f>
        <v>236211.71</v>
      </c>
      <c r="G59" s="59">
        <f>SUM(G60:G62)</f>
        <v>530000</v>
      </c>
      <c r="H59" s="59">
        <f>SUM(H60:H62)</f>
        <v>458592.36</v>
      </c>
      <c r="I59" s="59">
        <f t="shared" si="8"/>
        <v>194.1446340657709</v>
      </c>
      <c r="J59" s="39">
        <f t="shared" si="9"/>
        <v>86.52686037735849</v>
      </c>
    </row>
    <row r="60" spans="1:10" ht="15">
      <c r="A60" s="5"/>
      <c r="B60" s="26"/>
      <c r="C60" s="47">
        <v>311</v>
      </c>
      <c r="D60" s="75"/>
      <c r="E60" s="47" t="s">
        <v>67</v>
      </c>
      <c r="F60" s="48">
        <v>201683</v>
      </c>
      <c r="G60" s="60">
        <f>(SUMIF('3. Posebni dio II'!$C$4:$C$745,'2. Račun prihoda i rashoda'!$C60,'3. Posebni dio II'!$F$4:$F$745))</f>
        <v>435000</v>
      </c>
      <c r="H60" s="48">
        <f>(SUMIF('3. Posebni dio II'!$C$4:$C$745,'2. Račun prihoda i rashoda'!$C60,'3. Posebni dio II'!G$4:G$745))</f>
        <v>385531.26</v>
      </c>
      <c r="I60" s="61">
        <f t="shared" si="8"/>
        <v>191.1570434791232</v>
      </c>
      <c r="J60" s="60">
        <f t="shared" si="9"/>
        <v>88.62787586206898</v>
      </c>
    </row>
    <row r="61" spans="1:10" ht="15">
      <c r="A61" s="76"/>
      <c r="B61" s="77"/>
      <c r="C61" s="47">
        <v>312</v>
      </c>
      <c r="D61" s="47"/>
      <c r="E61" s="47" t="s">
        <v>68</v>
      </c>
      <c r="F61" s="48">
        <v>1250</v>
      </c>
      <c r="G61" s="60">
        <f>(SUMIF('3. Posebni dio II'!$C$4:$C$745,'2. Račun prihoda i rashoda'!$C61,'3. Posebni dio II'!$F$4:$F$745))</f>
        <v>21000</v>
      </c>
      <c r="H61" s="48">
        <f>(SUMIF('3. Posebni dio II'!$C$4:$C$745,'2. Račun prihoda i rashoda'!$C61,'3. Posebni dio II'!G$4:G$745))</f>
        <v>6750</v>
      </c>
      <c r="I61" s="61">
        <f t="shared" si="8"/>
        <v>540</v>
      </c>
      <c r="J61" s="60">
        <f t="shared" si="9"/>
        <v>32.142857142857146</v>
      </c>
    </row>
    <row r="62" spans="1:10" ht="15">
      <c r="A62" s="76"/>
      <c r="B62" s="77"/>
      <c r="C62" s="47">
        <v>313</v>
      </c>
      <c r="D62" s="47"/>
      <c r="E62" s="47" t="s">
        <v>69</v>
      </c>
      <c r="F62" s="48">
        <v>33278.71</v>
      </c>
      <c r="G62" s="60">
        <f>(SUMIF('3. Posebni dio II'!$C$4:$C$745,'2. Račun prihoda i rashoda'!$C62,'3. Posebni dio II'!$F$4:$F$745))</f>
        <v>74000</v>
      </c>
      <c r="H62" s="48">
        <f>(SUMIF('3. Posebni dio II'!$C$4:$C$745,'2. Račun prihoda i rashoda'!$C62,'3. Posebni dio II'!G$4:G$745))</f>
        <v>66311.1</v>
      </c>
      <c r="I62" s="61">
        <f t="shared" si="8"/>
        <v>199.25982707863378</v>
      </c>
      <c r="J62" s="60">
        <f t="shared" si="9"/>
        <v>89.6095945945946</v>
      </c>
    </row>
    <row r="63" spans="1:10" ht="15">
      <c r="A63" s="78"/>
      <c r="B63" s="79">
        <v>32</v>
      </c>
      <c r="C63" s="80"/>
      <c r="D63" s="80"/>
      <c r="E63" s="43" t="s">
        <v>70</v>
      </c>
      <c r="F63" s="59">
        <f>SUM(F64:F67)</f>
        <v>1541983.03</v>
      </c>
      <c r="G63" s="59">
        <f>SUM(G64:G67)</f>
        <v>5018132.75</v>
      </c>
      <c r="H63" s="59">
        <f>SUM(H64:H67)</f>
        <v>2911222.4399999995</v>
      </c>
      <c r="I63" s="59">
        <f t="shared" si="8"/>
        <v>188.7973073218581</v>
      </c>
      <c r="J63" s="39">
        <f t="shared" si="9"/>
        <v>58.01405791825653</v>
      </c>
    </row>
    <row r="64" spans="1:10" ht="15">
      <c r="A64" s="26"/>
      <c r="B64" s="26"/>
      <c r="C64" s="47">
        <v>321</v>
      </c>
      <c r="D64" s="47"/>
      <c r="E64" s="47" t="s">
        <v>71</v>
      </c>
      <c r="F64" s="48">
        <v>17834.03</v>
      </c>
      <c r="G64" s="60">
        <f>(SUMIF('3. Posebni dio II'!$C$4:$C$745,'2. Račun prihoda i rashoda'!$C64,'3. Posebni dio II'!$F$4:$F$745))</f>
        <v>31400</v>
      </c>
      <c r="H64" s="48">
        <f>(SUMIF('3. Posebni dio II'!$C$4:$C$745,'2. Račun prihoda i rashoda'!$C64,'3. Posebni dio II'!G$4:G$745))</f>
        <v>50279.68</v>
      </c>
      <c r="I64" s="61">
        <f t="shared" si="8"/>
        <v>281.9311170834635</v>
      </c>
      <c r="J64" s="60">
        <f t="shared" si="9"/>
        <v>160.1263694267516</v>
      </c>
    </row>
    <row r="65" spans="1:10" ht="15">
      <c r="A65" s="26"/>
      <c r="B65" s="26"/>
      <c r="C65" s="47">
        <v>322</v>
      </c>
      <c r="D65" s="47"/>
      <c r="E65" s="47" t="s">
        <v>72</v>
      </c>
      <c r="F65" s="48">
        <v>272381</v>
      </c>
      <c r="G65" s="60">
        <f>(SUMIF('3. Posebni dio II'!$C$4:$C$745,'2. Račun prihoda i rashoda'!C65,'3. Posebni dio II'!$F$4:$F$745))</f>
        <v>39000</v>
      </c>
      <c r="H65" s="48">
        <f>(SUMIF('3. Posebni dio II'!$C$4:$C$745,'2. Račun prihoda i rashoda'!$C65,'3. Posebni dio II'!G$4:G$745))</f>
        <v>330780.38</v>
      </c>
      <c r="I65" s="61">
        <f t="shared" si="8"/>
        <v>121.44032806987272</v>
      </c>
      <c r="J65" s="60">
        <f t="shared" si="9"/>
        <v>848.1548205128206</v>
      </c>
    </row>
    <row r="66" spans="1:10" ht="15">
      <c r="A66" s="26"/>
      <c r="B66" s="26"/>
      <c r="C66" s="47">
        <v>323</v>
      </c>
      <c r="D66" s="47"/>
      <c r="E66" s="47" t="s">
        <v>73</v>
      </c>
      <c r="F66" s="48">
        <v>646472</v>
      </c>
      <c r="G66" s="60">
        <f>(SUMIF('3. Posebni dio II'!$C$4:$C$745,'2. Račun prihoda i rashoda'!C66,'3. Posebni dio II'!$F$4:$F$745))</f>
        <v>1223000</v>
      </c>
      <c r="H66" s="48">
        <f>(SUMIF('3. Posebni dio II'!$C$4:$C$745,'2. Račun prihoda i rashoda'!$C66,'3. Posebni dio II'!G$4:G$745))</f>
        <v>1028500.46</v>
      </c>
      <c r="I66" s="61">
        <f t="shared" si="8"/>
        <v>159.09435520795952</v>
      </c>
      <c r="J66" s="60">
        <f t="shared" si="9"/>
        <v>84.09652166802944</v>
      </c>
    </row>
    <row r="67" spans="1:10" ht="15">
      <c r="A67" s="26"/>
      <c r="B67" s="26"/>
      <c r="C67" s="47">
        <v>329</v>
      </c>
      <c r="D67" s="47"/>
      <c r="E67" s="47" t="s">
        <v>74</v>
      </c>
      <c r="F67" s="48">
        <v>605296</v>
      </c>
      <c r="G67" s="60">
        <f>(SUMIF('3. Posebni dio II'!$C$4:$C$745,'2. Račun prihoda i rashoda'!C67,'3. Posebni dio II'!$F$4:$F$745))</f>
        <v>3724732.75</v>
      </c>
      <c r="H67" s="48">
        <f>(SUMIF('3. Posebni dio II'!$C$4:$C$745,'2. Račun prihoda i rashoda'!$C67,'3. Posebni dio II'!G$4:G$745))</f>
        <v>1501661.9199999997</v>
      </c>
      <c r="I67" s="61">
        <f t="shared" si="8"/>
        <v>248.08720361608198</v>
      </c>
      <c r="J67" s="60">
        <f t="shared" si="9"/>
        <v>40.31596414534707</v>
      </c>
    </row>
    <row r="68" spans="1:10" ht="15">
      <c r="A68" s="80"/>
      <c r="B68" s="79">
        <v>34</v>
      </c>
      <c r="C68" s="80"/>
      <c r="D68" s="80"/>
      <c r="E68" s="43" t="s">
        <v>75</v>
      </c>
      <c r="F68" s="59">
        <f>SUM(F69)</f>
        <v>4345.8</v>
      </c>
      <c r="G68" s="59">
        <f>SUM(G69)</f>
        <v>6000</v>
      </c>
      <c r="H68" s="59">
        <f>SUM(H69)</f>
        <v>4654.44</v>
      </c>
      <c r="I68" s="59">
        <f t="shared" si="8"/>
        <v>107.1020295457683</v>
      </c>
      <c r="J68" s="39">
        <f t="shared" si="9"/>
        <v>77.574</v>
      </c>
    </row>
    <row r="69" spans="1:10" ht="15">
      <c r="A69" s="81"/>
      <c r="B69" s="76"/>
      <c r="C69" s="77">
        <v>343</v>
      </c>
      <c r="D69" s="77"/>
      <c r="E69" s="47" t="s">
        <v>76</v>
      </c>
      <c r="F69" s="48">
        <v>4345.8</v>
      </c>
      <c r="G69" s="60">
        <f>(SUMIF('3. Posebni dio II'!$C$4:$C$745,'2. Račun prihoda i rashoda'!C69,'3. Posebni dio II'!$F$4:$F$745))</f>
        <v>6000</v>
      </c>
      <c r="H69" s="48">
        <f>(SUMIF('3. Posebni dio II'!$C$4:$C$745,'2. Račun prihoda i rashoda'!$C69,'3. Posebni dio II'!G$4:G$745))</f>
        <v>4654.44</v>
      </c>
      <c r="I69" s="61">
        <f t="shared" si="8"/>
        <v>107.1020295457683</v>
      </c>
      <c r="J69" s="60">
        <f t="shared" si="9"/>
        <v>77.574</v>
      </c>
    </row>
    <row r="70" spans="1:10" ht="30">
      <c r="A70" s="81"/>
      <c r="B70" s="82">
        <v>37</v>
      </c>
      <c r="C70" s="83"/>
      <c r="D70" s="83"/>
      <c r="E70" s="55" t="s">
        <v>77</v>
      </c>
      <c r="F70" s="59">
        <f>SUM(F71)</f>
        <v>78030.6</v>
      </c>
      <c r="G70" s="59">
        <f>SUM(G71)</f>
        <v>92000</v>
      </c>
      <c r="H70" s="59">
        <f>SUM(H71)</f>
        <v>63636.6</v>
      </c>
      <c r="I70" s="59">
        <f t="shared" si="8"/>
        <v>81.55339059292123</v>
      </c>
      <c r="J70" s="39">
        <f t="shared" si="9"/>
        <v>69.17021739130435</v>
      </c>
    </row>
    <row r="71" spans="1:10" ht="15">
      <c r="A71" s="81"/>
      <c r="B71" s="76"/>
      <c r="C71" s="77">
        <v>372</v>
      </c>
      <c r="D71" s="77"/>
      <c r="E71" s="47" t="s">
        <v>78</v>
      </c>
      <c r="F71" s="48">
        <v>78030.6</v>
      </c>
      <c r="G71" s="60">
        <f>(SUMIF('3. Posebni dio II'!$C$4:$C$745,'2. Račun prihoda i rashoda'!C71,'3. Posebni dio II'!$F$4:$F$745))</f>
        <v>92000</v>
      </c>
      <c r="H71" s="48">
        <f>(SUMIF('3. Posebni dio II'!$C$4:$C$745,'2. Račun prihoda i rashoda'!$C71,'3. Posebni dio II'!G$4:G$745))</f>
        <v>63636.6</v>
      </c>
      <c r="I71" s="61">
        <f t="shared" si="8"/>
        <v>81.55339059292123</v>
      </c>
      <c r="J71" s="48">
        <f t="shared" si="9"/>
        <v>69.17021739130435</v>
      </c>
    </row>
    <row r="72" spans="1:10" ht="15">
      <c r="A72" s="81"/>
      <c r="B72" s="82">
        <v>38</v>
      </c>
      <c r="C72" s="83"/>
      <c r="D72" s="83"/>
      <c r="E72" s="43" t="s">
        <v>79</v>
      </c>
      <c r="F72" s="59">
        <f>SUM(F73:F74)</f>
        <v>246556.8</v>
      </c>
      <c r="G72" s="59">
        <f>SUM(G73:G74)</f>
        <v>771000</v>
      </c>
      <c r="H72" s="59">
        <f>SUM(H73:H74)</f>
        <v>315711.53</v>
      </c>
      <c r="I72" s="59">
        <f t="shared" si="8"/>
        <v>128.04819416864595</v>
      </c>
      <c r="J72" s="39">
        <f t="shared" si="9"/>
        <v>40.948317769131</v>
      </c>
    </row>
    <row r="73" spans="1:10" ht="15">
      <c r="A73" s="81"/>
      <c r="B73" s="76"/>
      <c r="C73" s="77">
        <v>381</v>
      </c>
      <c r="D73" s="77"/>
      <c r="E73" s="47" t="s">
        <v>80</v>
      </c>
      <c r="F73" s="48">
        <v>246556.8</v>
      </c>
      <c r="G73" s="60">
        <f>(SUMIF('3. Posebni dio II'!$C$4:$C$745,'2. Račun prihoda i rashoda'!C73,'3. Posebni dio II'!$F$4:$F$745))</f>
        <v>771000</v>
      </c>
      <c r="H73" s="48">
        <f>(SUMIF('3. Posebni dio II'!$C$4:$C$745,'2. Račun prihoda i rashoda'!$C73,'3. Posebni dio II'!G$4:G$745))</f>
        <v>315711.53</v>
      </c>
      <c r="I73" s="61">
        <f t="shared" si="8"/>
        <v>128.04819416864595</v>
      </c>
      <c r="J73" s="60">
        <f t="shared" si="9"/>
        <v>40.948317769131</v>
      </c>
    </row>
    <row r="74" spans="1:10" ht="15">
      <c r="A74" s="70"/>
      <c r="B74" s="76"/>
      <c r="C74" s="70"/>
      <c r="D74" s="70"/>
      <c r="E74" s="15"/>
      <c r="F74" s="84"/>
      <c r="G74" s="60"/>
      <c r="H74" s="60"/>
      <c r="I74" s="60"/>
      <c r="J74" s="60"/>
    </row>
    <row r="75" spans="1:10" ht="15">
      <c r="A75" s="78"/>
      <c r="B75" s="78"/>
      <c r="C75" s="78"/>
      <c r="D75" s="78"/>
      <c r="E75" s="75"/>
      <c r="F75" s="75"/>
      <c r="G75" s="60"/>
      <c r="H75" s="60"/>
      <c r="I75" s="60"/>
      <c r="J75" s="60"/>
    </row>
    <row r="76" spans="1:10" ht="15">
      <c r="A76" s="33"/>
      <c r="B76" s="33"/>
      <c r="C76" s="85"/>
      <c r="D76" s="85"/>
      <c r="E76" s="86" t="s">
        <v>81</v>
      </c>
      <c r="F76" s="52">
        <f>F77</f>
        <v>945691.67</v>
      </c>
      <c r="G76" s="52">
        <f>G77</f>
        <v>27667299.84</v>
      </c>
      <c r="H76" s="52">
        <f>H77</f>
        <v>2878499.0100000002</v>
      </c>
      <c r="I76" s="36">
        <f aca="true" t="shared" si="10" ref="I76:I85">H76/F76*100</f>
        <v>304.38028601859213</v>
      </c>
      <c r="J76" s="36">
        <f aca="true" t="shared" si="11" ref="J76:J85">H76/G76*100</f>
        <v>10.403975186036805</v>
      </c>
    </row>
    <row r="77" spans="1:10" ht="15">
      <c r="A77" s="37">
        <v>4</v>
      </c>
      <c r="B77" s="26"/>
      <c r="C77" s="87"/>
      <c r="D77" s="87"/>
      <c r="E77" s="43" t="s">
        <v>82</v>
      </c>
      <c r="F77" s="59">
        <f>F78+F81</f>
        <v>945691.67</v>
      </c>
      <c r="G77" s="59">
        <f>G78+G81</f>
        <v>27667299.84</v>
      </c>
      <c r="H77" s="59">
        <f>H78+H81</f>
        <v>2878499.0100000002</v>
      </c>
      <c r="I77" s="59">
        <f t="shared" si="10"/>
        <v>304.38028601859213</v>
      </c>
      <c r="J77" s="39">
        <f t="shared" si="11"/>
        <v>10.403975186036805</v>
      </c>
    </row>
    <row r="78" spans="1:10" ht="15">
      <c r="A78" s="26"/>
      <c r="B78" s="37">
        <v>41</v>
      </c>
      <c r="C78" s="87"/>
      <c r="D78" s="87"/>
      <c r="E78" s="43" t="s">
        <v>83</v>
      </c>
      <c r="F78" s="59">
        <f>SUM(F79:F80)</f>
        <v>243781.25</v>
      </c>
      <c r="G78" s="59">
        <f>SUM(G79:G80)</f>
        <v>3931075</v>
      </c>
      <c r="H78" s="59">
        <f>SUM(H79:H80)</f>
        <v>378732.35</v>
      </c>
      <c r="I78" s="59">
        <f t="shared" si="10"/>
        <v>155.35745673631584</v>
      </c>
      <c r="J78" s="39">
        <f t="shared" si="11"/>
        <v>9.634320128717972</v>
      </c>
    </row>
    <row r="79" spans="1:10" ht="15">
      <c r="A79" s="26"/>
      <c r="B79" s="26"/>
      <c r="C79" s="47">
        <v>411</v>
      </c>
      <c r="D79" s="47"/>
      <c r="E79" s="47" t="s">
        <v>84</v>
      </c>
      <c r="F79" s="48">
        <v>0</v>
      </c>
      <c r="G79" s="60">
        <f>(SUMIF('3. Posebni dio II'!$C$4:$C$745,'2. Račun prihoda i rashoda'!C79,'3. Posebni dio II'!$F$4:$F$745))</f>
        <v>30000</v>
      </c>
      <c r="H79" s="48">
        <f>(SUMIF('3. Posebni dio II'!$C$4:$C$745,'2. Račun prihoda i rashoda'!$C79,'3. Posebni dio II'!G$4:G$745))</f>
        <v>0</v>
      </c>
      <c r="I79" s="61">
        <v>0</v>
      </c>
      <c r="J79" s="60">
        <f t="shared" si="11"/>
        <v>0</v>
      </c>
    </row>
    <row r="80" spans="1:10" ht="15">
      <c r="A80" s="26"/>
      <c r="B80" s="26"/>
      <c r="C80" s="47">
        <v>412</v>
      </c>
      <c r="D80" s="47"/>
      <c r="E80" s="47" t="s">
        <v>85</v>
      </c>
      <c r="F80" s="48">
        <v>243781.25</v>
      </c>
      <c r="G80" s="60">
        <f>(SUMIF('3. Posebni dio II'!$C$4:$C$745,'2. Račun prihoda i rashoda'!C80,'3. Posebni dio II'!$F$4:$F$745))</f>
        <v>3901075</v>
      </c>
      <c r="H80" s="48">
        <f>(SUMIF('3. Posebni dio II'!$C$4:$C$745,'2. Račun prihoda i rashoda'!$C80,'3. Posebni dio II'!G$4:G$745))</f>
        <v>378732.35</v>
      </c>
      <c r="I80" s="61">
        <f t="shared" si="10"/>
        <v>155.35745673631584</v>
      </c>
      <c r="J80" s="60">
        <f t="shared" si="11"/>
        <v>9.70840986138436</v>
      </c>
    </row>
    <row r="81" spans="1:10" ht="15">
      <c r="A81" s="26"/>
      <c r="B81" s="37">
        <v>42</v>
      </c>
      <c r="C81" s="87"/>
      <c r="D81" s="87"/>
      <c r="E81" s="43" t="s">
        <v>86</v>
      </c>
      <c r="F81" s="59">
        <f>SUM(F82:F85)</f>
        <v>701910.42</v>
      </c>
      <c r="G81" s="59">
        <f>SUM(G82:G85)</f>
        <v>23736224.84</v>
      </c>
      <c r="H81" s="59">
        <f>SUM(H82:H85)</f>
        <v>2499766.66</v>
      </c>
      <c r="I81" s="59">
        <f t="shared" si="10"/>
        <v>356.1375623972073</v>
      </c>
      <c r="J81" s="39">
        <f t="shared" si="11"/>
        <v>10.53144161234698</v>
      </c>
    </row>
    <row r="82" spans="1:10" ht="15">
      <c r="A82" s="26"/>
      <c r="B82" s="26"/>
      <c r="C82" s="47">
        <v>421</v>
      </c>
      <c r="D82" s="47"/>
      <c r="E82" s="47" t="s">
        <v>87</v>
      </c>
      <c r="F82" s="48">
        <v>692750</v>
      </c>
      <c r="G82" s="60">
        <f>(SUMIF('3. Posebni dio II'!$C$4:$C$745,'2. Račun prihoda i rashoda'!C82,'3. Posebni dio II'!$F$4:$F$745))</f>
        <v>23289224.84</v>
      </c>
      <c r="H82" s="48">
        <f>(SUMIF('3. Posebni dio II'!$C$4:$C$745,'2. Račun prihoda i rashoda'!$C82,'3. Posebni dio II'!G$4:G$745))</f>
        <v>2457607.41</v>
      </c>
      <c r="I82" s="61">
        <f t="shared" si="10"/>
        <v>354.7610840851678</v>
      </c>
      <c r="J82" s="60">
        <f t="shared" si="11"/>
        <v>10.552551348892383</v>
      </c>
    </row>
    <row r="83" spans="1:10" ht="15">
      <c r="A83" s="26"/>
      <c r="B83" s="26"/>
      <c r="C83" s="47">
        <v>422</v>
      </c>
      <c r="D83" s="47"/>
      <c r="E83" s="47" t="s">
        <v>88</v>
      </c>
      <c r="F83" s="48">
        <v>7660.42</v>
      </c>
      <c r="G83" s="60">
        <f>(SUMIF('3. Posebni dio II'!$C$4:$C$745,'2. Račun prihoda i rashoda'!C83,'3. Posebni dio II'!$F$4:$F$745))</f>
        <v>445000</v>
      </c>
      <c r="H83" s="48">
        <f>(SUMIF('3. Posebni dio II'!$C$4:$C$745,'2. Račun prihoda i rashoda'!$C83,'3. Posebni dio II'!G$4:G$745))</f>
        <v>31269.25</v>
      </c>
      <c r="I83" s="61">
        <f t="shared" si="10"/>
        <v>408.1923706533062</v>
      </c>
      <c r="J83" s="60">
        <f t="shared" si="11"/>
        <v>7.026797752808989</v>
      </c>
    </row>
    <row r="84" spans="1:10" ht="15">
      <c r="A84" s="26"/>
      <c r="B84" s="26"/>
      <c r="C84" s="47">
        <v>424</v>
      </c>
      <c r="D84" s="47"/>
      <c r="E84" s="88" t="s">
        <v>89</v>
      </c>
      <c r="F84" s="48">
        <v>0</v>
      </c>
      <c r="G84" s="60">
        <f>(SUMIF('3. Posebni dio II'!$C$4:$C$745,'2. Račun prihoda i rashoda'!C84,'3. Posebni dio II'!$F$4:$F$745))</f>
        <v>0</v>
      </c>
      <c r="H84" s="48">
        <f>(SUMIF('3. Posebni dio II'!$C$4:$C$745,'2. Račun prihoda i rashoda'!$C84,'3. Posebni dio II'!G$4:G$745))</f>
        <v>6850</v>
      </c>
      <c r="I84" s="61"/>
      <c r="J84" s="60"/>
    </row>
    <row r="85" spans="1:10" ht="15">
      <c r="A85" s="26"/>
      <c r="B85" s="26"/>
      <c r="C85" s="47">
        <v>426</v>
      </c>
      <c r="D85" s="47"/>
      <c r="E85" s="189" t="s">
        <v>145</v>
      </c>
      <c r="F85" s="48">
        <v>1500</v>
      </c>
      <c r="G85" s="60">
        <f>(SUMIF('3. Posebni dio II'!$C$4:$C$745,'2. Račun prihoda i rashoda'!C85,'3. Posebni dio II'!$F$4:$F$745))</f>
        <v>2000</v>
      </c>
      <c r="H85" s="48">
        <f>(SUMIF('3. Posebni dio II'!$C$4:$C$745,'2. Račun prihoda i rashoda'!$C85,'3. Posebni dio II'!G$4:G$745))</f>
        <v>4040</v>
      </c>
      <c r="I85" s="61">
        <f t="shared" si="10"/>
        <v>269.3333333333333</v>
      </c>
      <c r="J85" s="60">
        <f t="shared" si="11"/>
        <v>202</v>
      </c>
    </row>
    <row r="86" spans="1:10" ht="15">
      <c r="A86" s="70"/>
      <c r="B86" s="70"/>
      <c r="C86" s="15"/>
      <c r="D86" s="15"/>
      <c r="E86" s="15"/>
      <c r="F86" s="15"/>
      <c r="G86" s="89"/>
      <c r="H86" s="89"/>
      <c r="I86" s="89"/>
      <c r="J86" s="89"/>
    </row>
    <row r="87" spans="1:10" ht="15">
      <c r="A87" s="90"/>
      <c r="B87" s="90"/>
      <c r="C87" s="84"/>
      <c r="D87" s="84"/>
      <c r="E87" s="84"/>
      <c r="F87" s="84"/>
      <c r="G87" s="91"/>
      <c r="H87" s="91"/>
      <c r="I87" s="91"/>
      <c r="J87" s="91"/>
    </row>
    <row r="88" spans="1:10" ht="15">
      <c r="A88" s="90"/>
      <c r="B88" s="90"/>
      <c r="C88" s="84"/>
      <c r="D88" s="84"/>
      <c r="E88" s="84"/>
      <c r="F88" s="84"/>
      <c r="G88" s="91"/>
      <c r="H88" s="91"/>
      <c r="I88" s="91"/>
      <c r="J88" s="91"/>
    </row>
    <row r="89" spans="1:10" ht="15">
      <c r="A89" s="90"/>
      <c r="B89" s="90"/>
      <c r="C89" s="84"/>
      <c r="D89" s="84"/>
      <c r="E89" s="84"/>
      <c r="F89" s="84"/>
      <c r="G89" s="91"/>
      <c r="H89" s="91"/>
      <c r="I89" s="91"/>
      <c r="J89" s="91"/>
    </row>
    <row r="90" spans="1:10" ht="15">
      <c r="A90" s="90"/>
      <c r="B90" s="90"/>
      <c r="C90" s="84"/>
      <c r="D90" s="84"/>
      <c r="E90" s="84"/>
      <c r="F90" s="84"/>
      <c r="G90" s="91"/>
      <c r="H90" s="91"/>
      <c r="I90" s="91"/>
      <c r="J90" s="91"/>
    </row>
    <row r="91" spans="1:10" ht="15.75">
      <c r="A91" s="21" t="s">
        <v>90</v>
      </c>
      <c r="B91" s="90"/>
      <c r="C91" s="84"/>
      <c r="D91" s="84"/>
      <c r="E91" s="84"/>
      <c r="F91" s="84"/>
      <c r="G91" s="91"/>
      <c r="H91" s="91"/>
      <c r="I91" s="91"/>
      <c r="J91" s="91"/>
    </row>
    <row r="92" spans="1:10" ht="15">
      <c r="A92" s="90"/>
      <c r="B92" s="90"/>
      <c r="C92" s="84"/>
      <c r="D92" s="84"/>
      <c r="E92" s="84"/>
      <c r="F92" s="84"/>
      <c r="G92" s="91"/>
      <c r="H92" s="91"/>
      <c r="I92" s="91"/>
      <c r="J92" s="91"/>
    </row>
    <row r="93" spans="1:10" ht="15">
      <c r="A93" s="90"/>
      <c r="B93" s="90"/>
      <c r="C93" s="90"/>
      <c r="D93" s="90"/>
      <c r="E93" s="84"/>
      <c r="F93" s="84"/>
      <c r="G93" s="91"/>
      <c r="H93" s="91"/>
      <c r="I93" s="91"/>
      <c r="J93" s="91"/>
    </row>
    <row r="94" spans="1:10" ht="15">
      <c r="A94" s="63"/>
      <c r="B94" s="63"/>
      <c r="C94" s="63"/>
      <c r="D94" s="63"/>
      <c r="E94" s="92" t="s">
        <v>91</v>
      </c>
      <c r="F94" s="190">
        <v>0</v>
      </c>
      <c r="G94" s="93">
        <f>G95</f>
        <v>800000</v>
      </c>
      <c r="H94" s="93">
        <f>H95</f>
        <v>0</v>
      </c>
      <c r="I94" s="93">
        <v>0</v>
      </c>
      <c r="J94" s="93">
        <f>J95</f>
        <v>0</v>
      </c>
    </row>
    <row r="95" spans="1:10" ht="15">
      <c r="A95" s="94">
        <v>8</v>
      </c>
      <c r="B95" s="78"/>
      <c r="C95" s="78"/>
      <c r="D95" s="78"/>
      <c r="E95" s="95" t="s">
        <v>92</v>
      </c>
      <c r="F95" s="191">
        <v>0</v>
      </c>
      <c r="G95" s="96">
        <f>G96</f>
        <v>800000</v>
      </c>
      <c r="H95" s="96">
        <f>H96</f>
        <v>0</v>
      </c>
      <c r="I95" s="96">
        <v>0</v>
      </c>
      <c r="J95" s="96">
        <f>J96</f>
        <v>0</v>
      </c>
    </row>
    <row r="96" spans="1:10" ht="15">
      <c r="A96" s="26"/>
      <c r="B96" s="37">
        <v>84</v>
      </c>
      <c r="C96" s="26"/>
      <c r="D96" s="26"/>
      <c r="E96" s="97" t="s">
        <v>93</v>
      </c>
      <c r="F96" s="192">
        <v>0</v>
      </c>
      <c r="G96" s="60">
        <v>800000</v>
      </c>
      <c r="H96" s="60"/>
      <c r="I96" s="60">
        <v>0</v>
      </c>
      <c r="J96" s="60"/>
    </row>
    <row r="97" spans="1:10" ht="15">
      <c r="A97" s="29"/>
      <c r="B97" s="29"/>
      <c r="C97" s="29"/>
      <c r="D97" s="29"/>
      <c r="E97" s="30" t="s">
        <v>94</v>
      </c>
      <c r="F97" s="31"/>
      <c r="G97" s="32">
        <f>G98</f>
        <v>0</v>
      </c>
      <c r="H97" s="32">
        <f>H98</f>
        <v>0</v>
      </c>
      <c r="I97" s="32">
        <v>0</v>
      </c>
      <c r="J97" s="32">
        <f>J98</f>
        <v>0</v>
      </c>
    </row>
    <row r="98" spans="1:10" ht="15">
      <c r="A98" s="37">
        <v>5</v>
      </c>
      <c r="B98" s="26"/>
      <c r="C98" s="26"/>
      <c r="D98" s="26"/>
      <c r="E98" s="43" t="s">
        <v>95</v>
      </c>
      <c r="F98" s="44">
        <v>0</v>
      </c>
      <c r="G98" s="59">
        <f>G99</f>
        <v>0</v>
      </c>
      <c r="H98" s="59">
        <f>H99</f>
        <v>0</v>
      </c>
      <c r="I98" s="59">
        <v>0</v>
      </c>
      <c r="J98" s="59">
        <f>J99</f>
        <v>0</v>
      </c>
    </row>
    <row r="99" spans="1:10" ht="15">
      <c r="A99" s="26"/>
      <c r="B99" s="37">
        <v>54</v>
      </c>
      <c r="C99" s="26"/>
      <c r="D99" s="26"/>
      <c r="E99" s="97" t="s">
        <v>96</v>
      </c>
      <c r="F99" s="192">
        <v>0</v>
      </c>
      <c r="G99" s="60">
        <v>0</v>
      </c>
      <c r="H99" s="60">
        <v>0</v>
      </c>
      <c r="I99" s="60">
        <v>0</v>
      </c>
      <c r="J99" s="60">
        <v>0</v>
      </c>
    </row>
  </sheetData>
  <sheetProtection selectLockedCells="1" selectUnlockedCells="1"/>
  <printOptions horizontalCentered="1"/>
  <pageMargins left="0.31496062992125984" right="0.31496062992125984" top="0.35433070866141736" bottom="0.35433070866141736" header="0.5118110236220472" footer="0.5118110236220472"/>
  <pageSetup horizontalDpi="300" verticalDpi="300" orientation="landscape" paperSize="9" scale="76" r:id="rId1"/>
  <rowBreaks count="2" manualBreakCount="2">
    <brk id="43" max="9" man="1"/>
    <brk id="8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6"/>
  <sheetViews>
    <sheetView view="pageBreakPreview" zoomScale="60" zoomScalePageLayoutView="0" workbookViewId="0" topLeftCell="A58">
      <selection activeCell="E67" sqref="E67"/>
    </sheetView>
  </sheetViews>
  <sheetFormatPr defaultColWidth="9.140625" defaultRowHeight="15"/>
  <cols>
    <col min="1" max="1" width="2.7109375" style="20" customWidth="1"/>
    <col min="2" max="2" width="3.421875" style="20" customWidth="1"/>
    <col min="3" max="3" width="4.28125" style="20" customWidth="1"/>
    <col min="4" max="4" width="5.57421875" style="20" customWidth="1"/>
    <col min="5" max="5" width="54.421875" style="0" customWidth="1"/>
    <col min="6" max="6" width="17.57421875" style="13" customWidth="1"/>
    <col min="7" max="7" width="18.00390625" style="13" customWidth="1"/>
    <col min="8" max="8" width="15.421875" style="13" customWidth="1"/>
    <col min="9" max="9" width="0" style="0" hidden="1" customWidth="1"/>
  </cols>
  <sheetData>
    <row r="1" ht="15.75">
      <c r="A1" s="98" t="s">
        <v>97</v>
      </c>
    </row>
    <row r="2" spans="1:7" ht="21" customHeight="1">
      <c r="A2" s="99"/>
      <c r="E2" s="246" t="s">
        <v>98</v>
      </c>
      <c r="F2" s="246"/>
      <c r="G2" s="246"/>
    </row>
    <row r="3" spans="1:9" ht="33.75" customHeight="1">
      <c r="A3" s="247" t="s">
        <v>341</v>
      </c>
      <c r="B3" s="247"/>
      <c r="C3" s="247"/>
      <c r="D3" s="247"/>
      <c r="E3" s="247"/>
      <c r="F3" s="247"/>
      <c r="G3" s="247"/>
      <c r="H3" s="247"/>
      <c r="I3" s="247"/>
    </row>
    <row r="4" spans="1:9" ht="35.25" customHeight="1">
      <c r="A4" s="247" t="s">
        <v>324</v>
      </c>
      <c r="B4" s="248"/>
      <c r="C4" s="248"/>
      <c r="D4" s="248"/>
      <c r="E4" s="248"/>
      <c r="F4" s="248"/>
      <c r="G4" s="248"/>
      <c r="H4" s="248"/>
      <c r="I4" s="195"/>
    </row>
    <row r="5" spans="1:9" ht="43.5" customHeight="1">
      <c r="A5" s="198"/>
      <c r="B5" s="198"/>
      <c r="C5" s="198"/>
      <c r="D5" s="199"/>
      <c r="E5" s="201" t="s">
        <v>325</v>
      </c>
      <c r="F5" s="202" t="s">
        <v>331</v>
      </c>
      <c r="G5" s="202" t="s">
        <v>326</v>
      </c>
      <c r="H5" s="203" t="s">
        <v>342</v>
      </c>
      <c r="I5" s="195"/>
    </row>
    <row r="6" spans="1:9" ht="43.5" customHeight="1">
      <c r="A6" s="198"/>
      <c r="B6" s="198"/>
      <c r="C6" s="198"/>
      <c r="D6" s="199"/>
      <c r="E6" s="201"/>
      <c r="F6" s="202">
        <f>SUM(F7+F9+F11)</f>
        <v>34084432.59</v>
      </c>
      <c r="G6" s="202">
        <f>SUM(G7+G9+G11)</f>
        <v>6632316.38</v>
      </c>
      <c r="H6" s="202">
        <f>SUM(H7:H23)</f>
        <v>1135.8419302316433</v>
      </c>
      <c r="I6" s="195"/>
    </row>
    <row r="7" spans="1:9" ht="18" customHeight="1">
      <c r="A7" s="204"/>
      <c r="B7" s="204"/>
      <c r="C7" s="205"/>
      <c r="D7" s="205"/>
      <c r="E7" s="206" t="s">
        <v>100</v>
      </c>
      <c r="F7" s="207">
        <v>315500</v>
      </c>
      <c r="G7" s="207">
        <v>459156.6</v>
      </c>
      <c r="H7" s="207">
        <f aca="true" t="shared" si="0" ref="H7:H15">G7/F7*100</f>
        <v>145.5329952456418</v>
      </c>
      <c r="I7" s="195"/>
    </row>
    <row r="8" spans="1:9" ht="17.25" customHeight="1">
      <c r="A8" s="204"/>
      <c r="B8" s="204"/>
      <c r="C8" s="205"/>
      <c r="D8" s="205"/>
      <c r="E8" s="208" t="s">
        <v>101</v>
      </c>
      <c r="F8" s="207">
        <v>315500</v>
      </c>
      <c r="G8" s="207">
        <v>459156.6</v>
      </c>
      <c r="H8" s="207">
        <f t="shared" si="0"/>
        <v>145.5329952456418</v>
      </c>
      <c r="I8" s="195"/>
    </row>
    <row r="9" spans="1:9" ht="17.25" customHeight="1">
      <c r="A9" s="209"/>
      <c r="B9" s="209"/>
      <c r="C9" s="210"/>
      <c r="D9" s="210"/>
      <c r="E9" s="211" t="s">
        <v>122</v>
      </c>
      <c r="F9" s="207">
        <v>125000</v>
      </c>
      <c r="G9" s="207">
        <v>41411.93</v>
      </c>
      <c r="H9" s="207">
        <v>33.13</v>
      </c>
      <c r="I9" s="195"/>
    </row>
    <row r="10" spans="1:9" ht="17.25" customHeight="1">
      <c r="A10" s="209"/>
      <c r="B10" s="209"/>
      <c r="C10" s="212"/>
      <c r="D10" s="212"/>
      <c r="E10" s="211" t="s">
        <v>123</v>
      </c>
      <c r="F10" s="207">
        <v>125000</v>
      </c>
      <c r="G10" s="207">
        <v>41411.93</v>
      </c>
      <c r="H10" s="207">
        <v>33.13</v>
      </c>
      <c r="I10" s="195"/>
    </row>
    <row r="11" spans="1:9" ht="17.25" customHeight="1">
      <c r="A11" s="213"/>
      <c r="B11" s="204"/>
      <c r="C11" s="210"/>
      <c r="D11" s="210"/>
      <c r="E11" s="211" t="s">
        <v>128</v>
      </c>
      <c r="F11" s="207">
        <f>SUM(F12:F23)</f>
        <v>33643932.59</v>
      </c>
      <c r="G11" s="207">
        <v>6131747.85</v>
      </c>
      <c r="H11" s="207">
        <v>18.23</v>
      </c>
      <c r="I11" s="195"/>
    </row>
    <row r="12" spans="1:9" ht="22.5" customHeight="1">
      <c r="A12" s="204"/>
      <c r="B12" s="214"/>
      <c r="C12" s="212"/>
      <c r="D12" s="212"/>
      <c r="E12" s="211" t="s">
        <v>129</v>
      </c>
      <c r="F12" s="207">
        <v>342500</v>
      </c>
      <c r="G12" s="207">
        <v>174162.26</v>
      </c>
      <c r="H12" s="207">
        <v>50.85</v>
      </c>
      <c r="I12" s="195"/>
    </row>
    <row r="13" spans="1:9" ht="22.5" customHeight="1">
      <c r="A13" s="204"/>
      <c r="B13" s="204"/>
      <c r="C13" s="205"/>
      <c r="D13" s="205"/>
      <c r="E13" s="211" t="s">
        <v>335</v>
      </c>
      <c r="F13" s="207">
        <v>255400</v>
      </c>
      <c r="G13" s="207">
        <v>400715.46</v>
      </c>
      <c r="H13" s="207">
        <f t="shared" si="0"/>
        <v>156.897204385278</v>
      </c>
      <c r="I13" s="195"/>
    </row>
    <row r="14" spans="1:9" ht="22.5" customHeight="1">
      <c r="A14" s="204"/>
      <c r="B14" s="204"/>
      <c r="C14" s="205"/>
      <c r="D14" s="205"/>
      <c r="E14" s="211" t="s">
        <v>154</v>
      </c>
      <c r="F14" s="207">
        <v>23900224.84</v>
      </c>
      <c r="G14" s="207">
        <v>1883375.56</v>
      </c>
      <c r="H14" s="207">
        <v>7.88</v>
      </c>
      <c r="I14" s="195"/>
    </row>
    <row r="15" spans="1:9" ht="22.5" customHeight="1">
      <c r="A15" s="204"/>
      <c r="B15" s="204"/>
      <c r="C15" s="204"/>
      <c r="D15" s="204"/>
      <c r="E15" s="211" t="s">
        <v>193</v>
      </c>
      <c r="F15" s="207">
        <v>6714807.75</v>
      </c>
      <c r="G15" s="207">
        <v>2060689.58</v>
      </c>
      <c r="H15" s="207">
        <f t="shared" si="0"/>
        <v>30.688735355081466</v>
      </c>
      <c r="I15" s="195"/>
    </row>
    <row r="16" spans="1:9" ht="22.5" customHeight="1">
      <c r="A16" s="204"/>
      <c r="B16" s="214"/>
      <c r="C16" s="212"/>
      <c r="D16" s="212"/>
      <c r="E16" s="211" t="s">
        <v>227</v>
      </c>
      <c r="F16" s="207">
        <v>1421000</v>
      </c>
      <c r="G16" s="207">
        <v>891181.14</v>
      </c>
      <c r="H16" s="207">
        <v>62.72</v>
      </c>
      <c r="I16" s="195"/>
    </row>
    <row r="17" spans="1:9" ht="22.5" customHeight="1">
      <c r="A17" s="204"/>
      <c r="B17" s="214"/>
      <c r="C17" s="212"/>
      <c r="D17" s="212"/>
      <c r="E17" s="211" t="s">
        <v>237</v>
      </c>
      <c r="F17" s="207">
        <v>68000</v>
      </c>
      <c r="G17" s="207">
        <v>44277.32</v>
      </c>
      <c r="H17" s="207">
        <v>65.11</v>
      </c>
      <c r="I17" s="195"/>
    </row>
    <row r="18" spans="1:9" ht="22.5" customHeight="1">
      <c r="A18" s="204"/>
      <c r="B18" s="214"/>
      <c r="C18" s="212"/>
      <c r="D18" s="212"/>
      <c r="E18" s="211" t="s">
        <v>248</v>
      </c>
      <c r="F18" s="207">
        <v>42000</v>
      </c>
      <c r="G18" s="207">
        <v>53770.2</v>
      </c>
      <c r="H18" s="207">
        <v>128.02</v>
      </c>
      <c r="I18" s="195"/>
    </row>
    <row r="19" spans="1:9" ht="22.5" customHeight="1">
      <c r="A19" s="204"/>
      <c r="B19" s="214"/>
      <c r="C19" s="212"/>
      <c r="D19" s="212"/>
      <c r="E19" s="211" t="s">
        <v>256</v>
      </c>
      <c r="F19" s="207">
        <v>82000</v>
      </c>
      <c r="G19" s="207">
        <v>72951.1</v>
      </c>
      <c r="H19" s="207">
        <v>88.96</v>
      </c>
      <c r="I19" s="195"/>
    </row>
    <row r="20" spans="1:9" ht="22.5" customHeight="1">
      <c r="A20" s="204"/>
      <c r="B20" s="214"/>
      <c r="C20" s="212"/>
      <c r="D20" s="212"/>
      <c r="E20" s="211" t="s">
        <v>270</v>
      </c>
      <c r="F20" s="207">
        <v>65000</v>
      </c>
      <c r="G20" s="207">
        <v>19800</v>
      </c>
      <c r="H20" s="207">
        <v>30.46</v>
      </c>
      <c r="I20" s="195"/>
    </row>
    <row r="21" spans="1:9" ht="22.5" customHeight="1">
      <c r="A21" s="204"/>
      <c r="B21" s="214"/>
      <c r="C21" s="212"/>
      <c r="D21" s="212"/>
      <c r="E21" s="211" t="s">
        <v>332</v>
      </c>
      <c r="F21" s="207">
        <v>50000</v>
      </c>
      <c r="G21" s="207">
        <v>6000</v>
      </c>
      <c r="H21" s="207">
        <v>12</v>
      </c>
      <c r="I21" s="195"/>
    </row>
    <row r="22" spans="1:9" ht="22.5" customHeight="1">
      <c r="A22" s="204"/>
      <c r="B22" s="214"/>
      <c r="C22" s="212"/>
      <c r="D22" s="212"/>
      <c r="E22" s="211" t="s">
        <v>333</v>
      </c>
      <c r="F22" s="207">
        <v>83000</v>
      </c>
      <c r="G22" s="207">
        <v>40294.95</v>
      </c>
      <c r="H22" s="207">
        <v>48.55</v>
      </c>
      <c r="I22" s="195"/>
    </row>
    <row r="23" spans="1:9" ht="22.5" customHeight="1">
      <c r="A23" s="204"/>
      <c r="B23" s="214"/>
      <c r="C23" s="212"/>
      <c r="D23" s="212"/>
      <c r="E23" s="211" t="s">
        <v>334</v>
      </c>
      <c r="F23" s="207">
        <v>620000</v>
      </c>
      <c r="G23" s="207">
        <v>484530.28</v>
      </c>
      <c r="H23" s="207">
        <v>78.15</v>
      </c>
      <c r="I23" s="195"/>
    </row>
    <row r="24" spans="1:8" ht="44.25" customHeight="1">
      <c r="A24" s="249" t="s">
        <v>336</v>
      </c>
      <c r="B24" s="250"/>
      <c r="C24" s="250"/>
      <c r="D24" s="250"/>
      <c r="E24" s="250"/>
      <c r="F24" s="250"/>
      <c r="G24" s="250"/>
      <c r="H24" s="250"/>
    </row>
    <row r="25" spans="1:8" ht="67.5" customHeight="1">
      <c r="A25" s="100" t="s">
        <v>17</v>
      </c>
      <c r="B25" s="100" t="s">
        <v>18</v>
      </c>
      <c r="C25" s="100" t="s">
        <v>19</v>
      </c>
      <c r="D25" s="25" t="s">
        <v>20</v>
      </c>
      <c r="E25" s="215" t="s">
        <v>337</v>
      </c>
      <c r="F25" s="202" t="s">
        <v>331</v>
      </c>
      <c r="G25" s="202" t="s">
        <v>326</v>
      </c>
      <c r="H25" s="203" t="s">
        <v>343</v>
      </c>
    </row>
    <row r="26" spans="1:8" ht="15">
      <c r="A26" s="101">
        <v>1</v>
      </c>
      <c r="B26" s="101">
        <v>2</v>
      </c>
      <c r="C26" s="101">
        <v>3</v>
      </c>
      <c r="D26" s="101">
        <v>4</v>
      </c>
      <c r="E26" s="101">
        <v>5</v>
      </c>
      <c r="F26" s="102">
        <v>6</v>
      </c>
      <c r="G26" s="102">
        <v>7</v>
      </c>
      <c r="H26" s="102">
        <v>8</v>
      </c>
    </row>
    <row r="27" spans="1:8" ht="15">
      <c r="A27" s="103"/>
      <c r="B27" s="103"/>
      <c r="C27" s="103"/>
      <c r="D27" s="103"/>
      <c r="E27" s="104" t="s">
        <v>338</v>
      </c>
      <c r="F27" s="105">
        <f>SUM(F28+F60+F71)</f>
        <v>34084432.59</v>
      </c>
      <c r="G27" s="105">
        <f>SUM(G28+G60+G71)</f>
        <v>6632316.380000001</v>
      </c>
      <c r="H27" s="105">
        <f aca="true" t="shared" si="1" ref="H27:H93">G27/F27*100</f>
        <v>19.458491387490046</v>
      </c>
    </row>
    <row r="28" spans="1:8" ht="15">
      <c r="A28" s="106"/>
      <c r="B28" s="106"/>
      <c r="C28" s="107"/>
      <c r="D28" s="107"/>
      <c r="E28" s="108" t="s">
        <v>100</v>
      </c>
      <c r="F28" s="217">
        <f>F30</f>
        <v>315500</v>
      </c>
      <c r="G28" s="217">
        <f>G30</f>
        <v>459156.6</v>
      </c>
      <c r="H28" s="32">
        <f t="shared" si="1"/>
        <v>145.5329952456418</v>
      </c>
    </row>
    <row r="29" spans="1:8" ht="3.75" customHeight="1">
      <c r="A29" s="106"/>
      <c r="B29" s="106"/>
      <c r="C29" s="107"/>
      <c r="D29" s="107"/>
      <c r="E29" s="108"/>
      <c r="F29" s="32"/>
      <c r="G29" s="32"/>
      <c r="H29" s="32"/>
    </row>
    <row r="30" spans="1:8" ht="15">
      <c r="A30" s="109"/>
      <c r="B30" s="109"/>
      <c r="C30" s="110"/>
      <c r="D30" s="110"/>
      <c r="E30" s="110" t="s">
        <v>101</v>
      </c>
      <c r="F30" s="218">
        <f>F31+F56</f>
        <v>315500</v>
      </c>
      <c r="G30" s="218">
        <f>G31+G56</f>
        <v>459156.6</v>
      </c>
      <c r="H30" s="36">
        <f t="shared" si="1"/>
        <v>145.5329952456418</v>
      </c>
    </row>
    <row r="31" spans="1:8" ht="15">
      <c r="A31" s="126">
        <v>3</v>
      </c>
      <c r="B31" s="127"/>
      <c r="C31" s="128"/>
      <c r="D31" s="128"/>
      <c r="E31" s="129" t="s">
        <v>65</v>
      </c>
      <c r="F31" s="125">
        <f>F32+F40</f>
        <v>315500</v>
      </c>
      <c r="G31" s="125">
        <f>G32+G40</f>
        <v>452306.6</v>
      </c>
      <c r="H31" s="125">
        <f t="shared" si="1"/>
        <v>143.3618383518225</v>
      </c>
    </row>
    <row r="32" spans="1:8" ht="15">
      <c r="A32" s="126"/>
      <c r="B32" s="126">
        <v>31</v>
      </c>
      <c r="C32" s="128"/>
      <c r="D32" s="128"/>
      <c r="E32" s="129" t="s">
        <v>66</v>
      </c>
      <c r="F32" s="125">
        <f>SUM(F33+F35+F37)</f>
        <v>96500</v>
      </c>
      <c r="G32" s="125">
        <f>SUM(G33+G35+G37)</f>
        <v>97633.40000000001</v>
      </c>
      <c r="H32" s="125">
        <f t="shared" si="1"/>
        <v>101.17450777202073</v>
      </c>
    </row>
    <row r="33" spans="1:8" ht="15">
      <c r="A33" s="127"/>
      <c r="B33" s="126"/>
      <c r="C33" s="130">
        <v>311</v>
      </c>
      <c r="D33" s="130"/>
      <c r="E33" s="131" t="s">
        <v>67</v>
      </c>
      <c r="F33" s="115">
        <v>80000</v>
      </c>
      <c r="G33" s="115">
        <v>81171.88</v>
      </c>
      <c r="H33" s="115">
        <f t="shared" si="1"/>
        <v>101.46485000000001</v>
      </c>
    </row>
    <row r="34" spans="1:8" ht="15">
      <c r="A34" s="127"/>
      <c r="B34" s="126"/>
      <c r="C34" s="130"/>
      <c r="D34" s="130">
        <v>3111</v>
      </c>
      <c r="E34" s="131" t="s">
        <v>106</v>
      </c>
      <c r="F34" s="115">
        <v>80000</v>
      </c>
      <c r="G34" s="115">
        <v>81171.88</v>
      </c>
      <c r="H34" s="115">
        <f t="shared" si="1"/>
        <v>101.46485000000001</v>
      </c>
    </row>
    <row r="35" spans="1:8" ht="15">
      <c r="A35" s="127"/>
      <c r="B35" s="127"/>
      <c r="C35" s="130">
        <v>312</v>
      </c>
      <c r="D35" s="130"/>
      <c r="E35" s="131" t="s">
        <v>68</v>
      </c>
      <c r="F35" s="115">
        <v>3500</v>
      </c>
      <c r="G35" s="115">
        <v>2500</v>
      </c>
      <c r="H35" s="115">
        <f t="shared" si="1"/>
        <v>71.42857142857143</v>
      </c>
    </row>
    <row r="36" spans="1:8" ht="15">
      <c r="A36" s="127"/>
      <c r="B36" s="127"/>
      <c r="C36" s="130"/>
      <c r="D36" s="130">
        <v>3121</v>
      </c>
      <c r="E36" s="131" t="s">
        <v>68</v>
      </c>
      <c r="F36" s="115">
        <v>3500</v>
      </c>
      <c r="G36" s="115">
        <v>2500</v>
      </c>
      <c r="H36" s="115">
        <f t="shared" si="1"/>
        <v>71.42857142857143</v>
      </c>
    </row>
    <row r="37" spans="1:8" ht="15">
      <c r="A37" s="127"/>
      <c r="B37" s="127"/>
      <c r="C37" s="130">
        <v>313</v>
      </c>
      <c r="D37" s="130"/>
      <c r="E37" s="131" t="s">
        <v>69</v>
      </c>
      <c r="F37" s="115">
        <v>13000</v>
      </c>
      <c r="G37" s="115">
        <f>SUM(G38:G39)</f>
        <v>13961.52</v>
      </c>
      <c r="H37" s="115">
        <f t="shared" si="1"/>
        <v>107.3963076923077</v>
      </c>
    </row>
    <row r="38" spans="1:8" ht="15">
      <c r="A38" s="127"/>
      <c r="B38" s="127"/>
      <c r="C38" s="130"/>
      <c r="D38" s="130">
        <v>3132</v>
      </c>
      <c r="E38" s="131" t="s">
        <v>107</v>
      </c>
      <c r="F38" s="115">
        <v>12000</v>
      </c>
      <c r="G38" s="115">
        <v>12581.64</v>
      </c>
      <c r="H38" s="115">
        <f t="shared" si="1"/>
        <v>104.84700000000001</v>
      </c>
    </row>
    <row r="39" spans="1:8" ht="15">
      <c r="A39" s="127"/>
      <c r="B39" s="127"/>
      <c r="C39" s="130"/>
      <c r="D39" s="130">
        <v>3133</v>
      </c>
      <c r="E39" s="131" t="s">
        <v>108</v>
      </c>
      <c r="F39" s="115">
        <v>1300</v>
      </c>
      <c r="G39" s="115">
        <v>1379.88</v>
      </c>
      <c r="H39" s="115">
        <f t="shared" si="1"/>
        <v>106.14461538461539</v>
      </c>
    </row>
    <row r="40" spans="1:8" ht="15">
      <c r="A40" s="127"/>
      <c r="B40" s="126">
        <v>32</v>
      </c>
      <c r="C40" s="128"/>
      <c r="D40" s="128"/>
      <c r="E40" s="129" t="s">
        <v>70</v>
      </c>
      <c r="F40" s="59">
        <f>SUM(F41+F43+F45+F50)</f>
        <v>219000</v>
      </c>
      <c r="G40" s="196">
        <f>G41+G43+G45+G50</f>
        <v>354673.19999999995</v>
      </c>
      <c r="H40" s="59">
        <f t="shared" si="1"/>
        <v>161.9512328767123</v>
      </c>
    </row>
    <row r="41" spans="1:8" ht="15">
      <c r="A41" s="126"/>
      <c r="B41" s="127"/>
      <c r="C41" s="130">
        <v>321</v>
      </c>
      <c r="D41" s="130"/>
      <c r="E41" s="131" t="s">
        <v>109</v>
      </c>
      <c r="F41" s="115">
        <v>7000</v>
      </c>
      <c r="G41" s="115">
        <v>12856.74</v>
      </c>
      <c r="H41" s="115">
        <f t="shared" si="1"/>
        <v>183.66771428571428</v>
      </c>
    </row>
    <row r="42" spans="1:8" ht="15">
      <c r="A42" s="126"/>
      <c r="B42" s="127"/>
      <c r="C42" s="130"/>
      <c r="D42" s="130">
        <v>3211</v>
      </c>
      <c r="E42" s="131" t="s">
        <v>110</v>
      </c>
      <c r="F42" s="115">
        <v>7000</v>
      </c>
      <c r="G42" s="115">
        <v>12856.74</v>
      </c>
      <c r="H42" s="115">
        <f t="shared" si="1"/>
        <v>183.66771428571428</v>
      </c>
    </row>
    <row r="43" spans="1:8" ht="15">
      <c r="A43" s="127"/>
      <c r="B43" s="126"/>
      <c r="C43" s="130">
        <v>322</v>
      </c>
      <c r="D43" s="130"/>
      <c r="E43" s="131" t="s">
        <v>72</v>
      </c>
      <c r="F43" s="115">
        <v>12000</v>
      </c>
      <c r="G43" s="115">
        <v>23302.57</v>
      </c>
      <c r="H43" s="115">
        <f t="shared" si="1"/>
        <v>194.18808333333334</v>
      </c>
    </row>
    <row r="44" spans="1:8" ht="15">
      <c r="A44" s="127"/>
      <c r="B44" s="126"/>
      <c r="C44" s="130"/>
      <c r="D44" s="130">
        <v>3223</v>
      </c>
      <c r="E44" s="131" t="s">
        <v>111</v>
      </c>
      <c r="F44" s="115">
        <v>12000</v>
      </c>
      <c r="G44" s="115">
        <v>23302.57</v>
      </c>
      <c r="H44" s="115">
        <f t="shared" si="1"/>
        <v>194.18808333333334</v>
      </c>
    </row>
    <row r="45" spans="1:8" ht="15">
      <c r="A45" s="127"/>
      <c r="B45" s="127"/>
      <c r="C45" s="130">
        <v>323</v>
      </c>
      <c r="D45" s="130"/>
      <c r="E45" s="131" t="s">
        <v>73</v>
      </c>
      <c r="F45" s="115">
        <f>SUM(F46:F49)</f>
        <v>40000</v>
      </c>
      <c r="G45" s="115">
        <f>SUM(G46:G49)</f>
        <v>84219.35</v>
      </c>
      <c r="H45" s="115">
        <f t="shared" si="1"/>
        <v>210.54837500000002</v>
      </c>
    </row>
    <row r="46" spans="1:8" ht="15">
      <c r="A46" s="127"/>
      <c r="B46" s="127"/>
      <c r="C46" s="130"/>
      <c r="D46" s="130">
        <v>3232</v>
      </c>
      <c r="E46" s="131" t="s">
        <v>112</v>
      </c>
      <c r="F46" s="115">
        <v>4000</v>
      </c>
      <c r="G46" s="115">
        <v>4413.15</v>
      </c>
      <c r="H46" s="115">
        <f t="shared" si="1"/>
        <v>110.32875</v>
      </c>
    </row>
    <row r="47" spans="1:8" ht="15">
      <c r="A47" s="127"/>
      <c r="B47" s="127"/>
      <c r="C47" s="130"/>
      <c r="D47" s="130">
        <v>3233</v>
      </c>
      <c r="E47" s="131" t="s">
        <v>113</v>
      </c>
      <c r="F47" s="115">
        <v>15000</v>
      </c>
      <c r="G47" s="115">
        <v>39912.46</v>
      </c>
      <c r="H47" s="115">
        <f t="shared" si="1"/>
        <v>266.08306666666664</v>
      </c>
    </row>
    <row r="48" spans="1:8" ht="29.25" customHeight="1">
      <c r="A48" s="127"/>
      <c r="B48" s="127"/>
      <c r="C48" s="130"/>
      <c r="D48" s="130">
        <v>3237</v>
      </c>
      <c r="E48" s="131" t="s">
        <v>114</v>
      </c>
      <c r="F48" s="115">
        <v>20000</v>
      </c>
      <c r="G48" s="115">
        <v>30312.47</v>
      </c>
      <c r="H48" s="115">
        <f t="shared" si="1"/>
        <v>151.56235</v>
      </c>
    </row>
    <row r="49" spans="1:8" ht="15">
      <c r="A49" s="127"/>
      <c r="B49" s="127"/>
      <c r="C49" s="130"/>
      <c r="D49" s="130">
        <v>3239</v>
      </c>
      <c r="E49" s="131" t="s">
        <v>115</v>
      </c>
      <c r="F49" s="115">
        <v>1000</v>
      </c>
      <c r="G49" s="115">
        <v>9581.27</v>
      </c>
      <c r="H49" s="115">
        <f t="shared" si="1"/>
        <v>958.127</v>
      </c>
    </row>
    <row r="50" spans="1:8" ht="15">
      <c r="A50" s="127"/>
      <c r="B50" s="127"/>
      <c r="C50" s="130">
        <v>329</v>
      </c>
      <c r="D50" s="130"/>
      <c r="E50" s="131" t="s">
        <v>74</v>
      </c>
      <c r="F50" s="115">
        <f>SUM(F51:F55)</f>
        <v>160000</v>
      </c>
      <c r="G50" s="115">
        <f>SUM(G51:G55)</f>
        <v>234294.53999999998</v>
      </c>
      <c r="H50" s="115">
        <f t="shared" si="1"/>
        <v>146.43408749999998</v>
      </c>
    </row>
    <row r="51" spans="1:8" ht="15">
      <c r="A51" s="127"/>
      <c r="B51" s="127"/>
      <c r="C51" s="130"/>
      <c r="D51" s="130">
        <v>3291</v>
      </c>
      <c r="E51" s="131" t="s">
        <v>116</v>
      </c>
      <c r="F51" s="115">
        <v>40500</v>
      </c>
      <c r="G51" s="115">
        <v>40471.97</v>
      </c>
      <c r="H51" s="115">
        <f t="shared" si="1"/>
        <v>99.93079012345679</v>
      </c>
    </row>
    <row r="52" spans="1:8" ht="15">
      <c r="A52" s="127"/>
      <c r="B52" s="127"/>
      <c r="C52" s="130"/>
      <c r="D52" s="130">
        <v>3292</v>
      </c>
      <c r="E52" s="131" t="s">
        <v>304</v>
      </c>
      <c r="F52" s="115"/>
      <c r="G52" s="115"/>
      <c r="H52" s="115"/>
    </row>
    <row r="53" spans="1:8" ht="15">
      <c r="A53" s="127"/>
      <c r="B53" s="127"/>
      <c r="C53" s="130"/>
      <c r="D53" s="130">
        <v>3293</v>
      </c>
      <c r="E53" s="131" t="s">
        <v>117</v>
      </c>
      <c r="F53" s="115">
        <v>100000</v>
      </c>
      <c r="G53" s="115">
        <v>116107.33</v>
      </c>
      <c r="H53" s="115">
        <f t="shared" si="1"/>
        <v>116.10732999999999</v>
      </c>
    </row>
    <row r="54" spans="1:8" ht="15">
      <c r="A54" s="127"/>
      <c r="B54" s="127"/>
      <c r="C54" s="130"/>
      <c r="D54" s="130">
        <v>3294</v>
      </c>
      <c r="E54" s="131" t="s">
        <v>305</v>
      </c>
      <c r="F54" s="115"/>
      <c r="G54" s="115"/>
      <c r="H54" s="115"/>
    </row>
    <row r="55" spans="1:8" ht="15">
      <c r="A55" s="127"/>
      <c r="B55" s="127"/>
      <c r="C55" s="130"/>
      <c r="D55" s="130">
        <v>3299</v>
      </c>
      <c r="E55" s="131" t="s">
        <v>74</v>
      </c>
      <c r="F55" s="115">
        <v>19500</v>
      </c>
      <c r="G55" s="115">
        <v>77715.24</v>
      </c>
      <c r="H55" s="115">
        <f t="shared" si="1"/>
        <v>398.53969230769235</v>
      </c>
    </row>
    <row r="56" spans="1:8" ht="15">
      <c r="A56" s="111">
        <v>4</v>
      </c>
      <c r="B56" s="112"/>
      <c r="C56" s="112"/>
      <c r="D56" s="112"/>
      <c r="E56" s="129" t="s">
        <v>82</v>
      </c>
      <c r="F56" s="57">
        <v>0</v>
      </c>
      <c r="G56" s="57">
        <f>G57</f>
        <v>6850</v>
      </c>
      <c r="H56" s="57"/>
    </row>
    <row r="57" spans="1:8" ht="15">
      <c r="A57" s="112"/>
      <c r="B57" s="128">
        <v>42</v>
      </c>
      <c r="C57" s="112"/>
      <c r="D57" s="112"/>
      <c r="E57" s="129" t="s">
        <v>118</v>
      </c>
      <c r="F57" s="57">
        <v>0</v>
      </c>
      <c r="G57" s="57">
        <f>G58</f>
        <v>6850</v>
      </c>
      <c r="H57" s="57"/>
    </row>
    <row r="58" spans="1:8" ht="15">
      <c r="A58" s="112"/>
      <c r="B58" s="130"/>
      <c r="C58" s="112">
        <v>424</v>
      </c>
      <c r="D58" s="112"/>
      <c r="E58" s="131" t="s">
        <v>89</v>
      </c>
      <c r="F58" s="132">
        <v>0</v>
      </c>
      <c r="G58" s="132">
        <v>6850</v>
      </c>
      <c r="H58" s="132"/>
    </row>
    <row r="59" spans="1:8" ht="15">
      <c r="A59" s="112"/>
      <c r="B59" s="130"/>
      <c r="C59" s="112"/>
      <c r="D59" s="112">
        <v>4242</v>
      </c>
      <c r="E59" s="131" t="s">
        <v>119</v>
      </c>
      <c r="F59" s="132">
        <v>0</v>
      </c>
      <c r="G59" s="132">
        <v>6850</v>
      </c>
      <c r="H59" s="132"/>
    </row>
    <row r="60" spans="1:8" ht="15">
      <c r="A60" s="136"/>
      <c r="B60" s="136"/>
      <c r="C60" s="137"/>
      <c r="D60" s="137"/>
      <c r="E60" s="138" t="s">
        <v>122</v>
      </c>
      <c r="F60" s="32">
        <v>125000</v>
      </c>
      <c r="G60" s="32">
        <f>G61</f>
        <v>41411.93</v>
      </c>
      <c r="H60" s="32">
        <f t="shared" si="1"/>
        <v>33.129544</v>
      </c>
    </row>
    <row r="61" spans="1:8" ht="15">
      <c r="A61" s="139"/>
      <c r="B61" s="139"/>
      <c r="C61" s="140"/>
      <c r="D61" s="140"/>
      <c r="E61" s="141" t="s">
        <v>123</v>
      </c>
      <c r="F61" s="36">
        <v>125000</v>
      </c>
      <c r="G61" s="36">
        <v>41411.93</v>
      </c>
      <c r="H61" s="36">
        <f t="shared" si="1"/>
        <v>33.129544</v>
      </c>
    </row>
    <row r="62" spans="1:8" ht="15">
      <c r="A62" s="126">
        <v>3</v>
      </c>
      <c r="B62" s="127"/>
      <c r="C62" s="128"/>
      <c r="D62" s="128"/>
      <c r="E62" s="129" t="s">
        <v>65</v>
      </c>
      <c r="F62" s="59">
        <f>F63+F69</f>
        <v>125000</v>
      </c>
      <c r="G62" s="59">
        <f>G63+G69</f>
        <v>41411.93</v>
      </c>
      <c r="H62" s="59">
        <f t="shared" si="1"/>
        <v>33.129544</v>
      </c>
    </row>
    <row r="63" spans="1:8" ht="15">
      <c r="A63" s="127"/>
      <c r="B63" s="126">
        <v>32</v>
      </c>
      <c r="C63" s="128"/>
      <c r="D63" s="128"/>
      <c r="E63" s="129" t="s">
        <v>70</v>
      </c>
      <c r="F63" s="59">
        <f>F64+F66</f>
        <v>120000</v>
      </c>
      <c r="G63" s="59">
        <f>G64+G66</f>
        <v>41411.93</v>
      </c>
      <c r="H63" s="59">
        <f t="shared" si="1"/>
        <v>34.50994166666666</v>
      </c>
    </row>
    <row r="64" spans="1:8" ht="15">
      <c r="A64" s="127"/>
      <c r="B64" s="126"/>
      <c r="C64" s="216">
        <v>323</v>
      </c>
      <c r="D64" s="216"/>
      <c r="E64" s="131" t="s">
        <v>73</v>
      </c>
      <c r="F64" s="61">
        <v>40000</v>
      </c>
      <c r="G64" s="61">
        <v>0</v>
      </c>
      <c r="H64" s="61">
        <v>0</v>
      </c>
    </row>
    <row r="65" spans="1:8" ht="15">
      <c r="A65" s="127"/>
      <c r="B65" s="126"/>
      <c r="C65" s="216"/>
      <c r="D65" s="216">
        <v>3232</v>
      </c>
      <c r="E65" s="131" t="s">
        <v>112</v>
      </c>
      <c r="F65" s="61">
        <v>40000</v>
      </c>
      <c r="G65" s="61">
        <v>0</v>
      </c>
      <c r="H65" s="61">
        <v>0</v>
      </c>
    </row>
    <row r="66" spans="1:8" ht="15">
      <c r="A66" s="127"/>
      <c r="B66" s="127"/>
      <c r="C66" s="130">
        <v>329</v>
      </c>
      <c r="D66" s="130"/>
      <c r="E66" s="131" t="s">
        <v>74</v>
      </c>
      <c r="F66" s="115">
        <v>80000</v>
      </c>
      <c r="G66" s="115">
        <v>41411.93</v>
      </c>
      <c r="H66" s="115">
        <f t="shared" si="1"/>
        <v>51.7649125</v>
      </c>
    </row>
    <row r="67" spans="1:8" ht="15">
      <c r="A67" s="127"/>
      <c r="B67" s="127"/>
      <c r="C67" s="130"/>
      <c r="D67" s="130">
        <v>3291</v>
      </c>
      <c r="E67" s="131" t="s">
        <v>116</v>
      </c>
      <c r="F67" s="115">
        <v>40000</v>
      </c>
      <c r="G67" s="115">
        <v>41411.93</v>
      </c>
      <c r="H67" s="115">
        <f t="shared" si="1"/>
        <v>103.529825</v>
      </c>
    </row>
    <row r="68" spans="1:8" ht="15">
      <c r="A68" s="127"/>
      <c r="B68" s="127"/>
      <c r="C68" s="130"/>
      <c r="D68" s="130">
        <v>3299</v>
      </c>
      <c r="E68" s="131" t="s">
        <v>251</v>
      </c>
      <c r="F68" s="115">
        <v>40000</v>
      </c>
      <c r="G68" s="115">
        <v>0</v>
      </c>
      <c r="H68" s="115">
        <v>0</v>
      </c>
    </row>
    <row r="69" spans="1:8" ht="15">
      <c r="A69" s="112"/>
      <c r="B69" s="111">
        <v>38</v>
      </c>
      <c r="C69" s="128"/>
      <c r="D69" s="128"/>
      <c r="E69" s="129" t="s">
        <v>79</v>
      </c>
      <c r="F69" s="59">
        <f>F70</f>
        <v>5000</v>
      </c>
      <c r="G69" s="59">
        <v>0</v>
      </c>
      <c r="H69" s="59">
        <f t="shared" si="1"/>
        <v>0</v>
      </c>
    </row>
    <row r="70" spans="1:8" ht="15">
      <c r="A70" s="112"/>
      <c r="B70" s="112"/>
      <c r="C70" s="130">
        <v>381</v>
      </c>
      <c r="D70" s="130"/>
      <c r="E70" s="131" t="s">
        <v>80</v>
      </c>
      <c r="F70" s="115">
        <v>5000</v>
      </c>
      <c r="G70" s="115">
        <v>0</v>
      </c>
      <c r="H70" s="115">
        <f t="shared" si="1"/>
        <v>0</v>
      </c>
    </row>
    <row r="71" spans="1:8" ht="15">
      <c r="A71" s="150"/>
      <c r="B71" s="106"/>
      <c r="C71" s="137"/>
      <c r="D71" s="137"/>
      <c r="E71" s="138" t="s">
        <v>128</v>
      </c>
      <c r="F71" s="32">
        <f>F72+F108+F125+F135+F149+F161+F175+F187+F199+F207+F214+F225</f>
        <v>33643932.59</v>
      </c>
      <c r="G71" s="32">
        <f>G72+G108+G125+G135+G149+G161+G175+G187+G199+G207+G214+G225</f>
        <v>6131747.850000001</v>
      </c>
      <c r="H71" s="32">
        <f t="shared" si="1"/>
        <v>18.225419497548696</v>
      </c>
    </row>
    <row r="72" spans="1:8" ht="15">
      <c r="A72" s="109"/>
      <c r="B72" s="151"/>
      <c r="C72" s="140"/>
      <c r="D72" s="140"/>
      <c r="E72" s="141" t="s">
        <v>129</v>
      </c>
      <c r="F72" s="36">
        <v>342500</v>
      </c>
      <c r="G72" s="36">
        <v>174162.26</v>
      </c>
      <c r="H72" s="36">
        <f t="shared" si="1"/>
        <v>50.85029489051095</v>
      </c>
    </row>
    <row r="73" spans="1:8" ht="15">
      <c r="A73" s="111">
        <v>3</v>
      </c>
      <c r="B73" s="117"/>
      <c r="C73" s="128"/>
      <c r="D73" s="128"/>
      <c r="E73" s="129" t="s">
        <v>65</v>
      </c>
      <c r="F73" s="59">
        <f>F74+F82+F99</f>
        <v>330500</v>
      </c>
      <c r="G73" s="59">
        <f>G74+G82+G99</f>
        <v>155853.01</v>
      </c>
      <c r="H73" s="59">
        <f t="shared" si="1"/>
        <v>47.15673524962179</v>
      </c>
    </row>
    <row r="74" spans="1:8" ht="15">
      <c r="A74" s="112"/>
      <c r="B74" s="153">
        <v>31</v>
      </c>
      <c r="C74" s="128"/>
      <c r="D74" s="128"/>
      <c r="E74" s="129" t="s">
        <v>66</v>
      </c>
      <c r="F74" s="59">
        <f>F75+F77+F79</f>
        <v>194500</v>
      </c>
      <c r="G74" s="59">
        <f>G75+G77+G79</f>
        <v>10594.170000000002</v>
      </c>
      <c r="H74" s="59">
        <f t="shared" si="1"/>
        <v>5.446874035989718</v>
      </c>
    </row>
    <row r="75" spans="1:8" ht="15">
      <c r="A75" s="112"/>
      <c r="B75" s="117"/>
      <c r="C75" s="130">
        <v>311</v>
      </c>
      <c r="D75" s="130"/>
      <c r="E75" s="131" t="s">
        <v>67</v>
      </c>
      <c r="F75" s="115">
        <v>160000</v>
      </c>
      <c r="G75" s="115">
        <v>6906.29</v>
      </c>
      <c r="H75" s="115">
        <f t="shared" si="1"/>
        <v>4.31643125</v>
      </c>
    </row>
    <row r="76" spans="1:8" ht="15">
      <c r="A76" s="112"/>
      <c r="B76" s="117"/>
      <c r="C76" s="130"/>
      <c r="D76" s="130">
        <v>3111</v>
      </c>
      <c r="E76" s="131" t="s">
        <v>106</v>
      </c>
      <c r="F76" s="115">
        <v>160000</v>
      </c>
      <c r="G76" s="115">
        <v>6906.29</v>
      </c>
      <c r="H76" s="115">
        <f t="shared" si="1"/>
        <v>4.31643125</v>
      </c>
    </row>
    <row r="77" spans="1:8" ht="15">
      <c r="A77" s="112"/>
      <c r="B77" s="149"/>
      <c r="C77" s="130">
        <v>312</v>
      </c>
      <c r="D77" s="130"/>
      <c r="E77" s="131" t="s">
        <v>68</v>
      </c>
      <c r="F77" s="115">
        <v>7000</v>
      </c>
      <c r="G77" s="115">
        <v>2500</v>
      </c>
      <c r="H77" s="115">
        <f t="shared" si="1"/>
        <v>35.714285714285715</v>
      </c>
    </row>
    <row r="78" spans="1:8" ht="15">
      <c r="A78" s="112"/>
      <c r="B78" s="149"/>
      <c r="C78" s="130"/>
      <c r="D78" s="130">
        <v>3121</v>
      </c>
      <c r="E78" s="131" t="s">
        <v>68</v>
      </c>
      <c r="F78" s="115">
        <v>7000</v>
      </c>
      <c r="G78" s="115">
        <v>2500</v>
      </c>
      <c r="H78" s="115">
        <f t="shared" si="1"/>
        <v>35.714285714285715</v>
      </c>
    </row>
    <row r="79" spans="1:8" ht="15">
      <c r="A79" s="112"/>
      <c r="B79" s="117"/>
      <c r="C79" s="130">
        <v>313</v>
      </c>
      <c r="D79" s="130"/>
      <c r="E79" s="131" t="s">
        <v>69</v>
      </c>
      <c r="F79" s="115">
        <v>27500</v>
      </c>
      <c r="G79" s="115">
        <f>SUM(G80:G81)</f>
        <v>1187.88</v>
      </c>
      <c r="H79" s="115">
        <f t="shared" si="1"/>
        <v>4.319563636363637</v>
      </c>
    </row>
    <row r="80" spans="1:8" ht="15">
      <c r="A80" s="112"/>
      <c r="B80" s="117"/>
      <c r="C80" s="130"/>
      <c r="D80" s="130">
        <v>3132</v>
      </c>
      <c r="E80" s="131" t="s">
        <v>107</v>
      </c>
      <c r="F80" s="115">
        <v>25000</v>
      </c>
      <c r="G80" s="115">
        <v>1070.47</v>
      </c>
      <c r="H80" s="115">
        <f t="shared" si="1"/>
        <v>4.28188</v>
      </c>
    </row>
    <row r="81" spans="1:8" ht="15">
      <c r="A81" s="112"/>
      <c r="B81" s="117"/>
      <c r="C81" s="130"/>
      <c r="D81" s="130">
        <v>3133</v>
      </c>
      <c r="E81" s="131" t="s">
        <v>108</v>
      </c>
      <c r="F81" s="115">
        <v>2500</v>
      </c>
      <c r="G81" s="115">
        <v>117.41</v>
      </c>
      <c r="H81" s="115">
        <f t="shared" si="1"/>
        <v>4.6964</v>
      </c>
    </row>
    <row r="82" spans="1:8" ht="15">
      <c r="A82" s="112"/>
      <c r="B82" s="153">
        <v>32</v>
      </c>
      <c r="C82" s="128"/>
      <c r="D82" s="128"/>
      <c r="E82" s="129" t="s">
        <v>70</v>
      </c>
      <c r="F82" s="59">
        <f>F83+F86+F90</f>
        <v>130000</v>
      </c>
      <c r="G82" s="59">
        <f>G83+G86+G90</f>
        <v>140604.4</v>
      </c>
      <c r="H82" s="59">
        <f t="shared" si="1"/>
        <v>108.15723076923076</v>
      </c>
    </row>
    <row r="83" spans="1:8" ht="15">
      <c r="A83" s="112"/>
      <c r="B83" s="149"/>
      <c r="C83" s="130">
        <v>321</v>
      </c>
      <c r="D83" s="130"/>
      <c r="E83" s="131" t="s">
        <v>71</v>
      </c>
      <c r="F83" s="115">
        <v>10000</v>
      </c>
      <c r="G83" s="115">
        <f>SUM(G84,G85)</f>
        <v>3854.5</v>
      </c>
      <c r="H83" s="115">
        <f t="shared" si="1"/>
        <v>38.545</v>
      </c>
    </row>
    <row r="84" spans="1:8" ht="15">
      <c r="A84" s="112"/>
      <c r="B84" s="149"/>
      <c r="C84" s="130"/>
      <c r="D84" s="130">
        <v>3211</v>
      </c>
      <c r="E84" s="131" t="s">
        <v>110</v>
      </c>
      <c r="F84" s="115">
        <v>2000</v>
      </c>
      <c r="G84" s="115">
        <v>322</v>
      </c>
      <c r="H84" s="115">
        <f t="shared" si="1"/>
        <v>16.1</v>
      </c>
    </row>
    <row r="85" spans="1:8" ht="15">
      <c r="A85" s="112"/>
      <c r="B85" s="149"/>
      <c r="C85" s="130"/>
      <c r="D85" s="130">
        <v>3213</v>
      </c>
      <c r="E85" s="131" t="s">
        <v>133</v>
      </c>
      <c r="F85" s="115">
        <v>8000</v>
      </c>
      <c r="G85" s="115">
        <v>3532.5</v>
      </c>
      <c r="H85" s="115">
        <f t="shared" si="1"/>
        <v>44.15625</v>
      </c>
    </row>
    <row r="86" spans="1:8" ht="15">
      <c r="A86" s="112"/>
      <c r="B86" s="112"/>
      <c r="C86" s="130">
        <v>322</v>
      </c>
      <c r="D86" s="130"/>
      <c r="E86" s="131" t="s">
        <v>72</v>
      </c>
      <c r="F86" s="115">
        <f>SUM(F87:F89)</f>
        <v>30000</v>
      </c>
      <c r="G86" s="115">
        <f>SUM(G87:G89)</f>
        <v>29574.21</v>
      </c>
      <c r="H86" s="115">
        <f t="shared" si="1"/>
        <v>98.5807</v>
      </c>
    </row>
    <row r="87" spans="1:8" ht="15">
      <c r="A87" s="112"/>
      <c r="B87" s="112"/>
      <c r="C87" s="130"/>
      <c r="D87" s="130">
        <v>3221</v>
      </c>
      <c r="E87" s="131" t="s">
        <v>134</v>
      </c>
      <c r="F87" s="115">
        <v>15000</v>
      </c>
      <c r="G87" s="115">
        <v>16812.57</v>
      </c>
      <c r="H87" s="115">
        <f t="shared" si="1"/>
        <v>112.0838</v>
      </c>
    </row>
    <row r="88" spans="1:8" ht="15">
      <c r="A88" s="112"/>
      <c r="B88" s="112"/>
      <c r="C88" s="130"/>
      <c r="D88" s="130">
        <v>3223</v>
      </c>
      <c r="E88" s="131" t="s">
        <v>111</v>
      </c>
      <c r="F88" s="115">
        <v>10000</v>
      </c>
      <c r="G88" s="115">
        <v>12761.64</v>
      </c>
      <c r="H88" s="115">
        <f t="shared" si="1"/>
        <v>127.61639999999998</v>
      </c>
    </row>
    <row r="89" spans="1:8" ht="15">
      <c r="A89" s="112"/>
      <c r="B89" s="112"/>
      <c r="C89" s="130"/>
      <c r="D89" s="130">
        <v>3225</v>
      </c>
      <c r="E89" s="131" t="s">
        <v>344</v>
      </c>
      <c r="F89" s="115">
        <v>5000</v>
      </c>
      <c r="G89" s="115">
        <v>0</v>
      </c>
      <c r="H89" s="115">
        <f t="shared" si="1"/>
        <v>0</v>
      </c>
    </row>
    <row r="90" spans="1:8" ht="15">
      <c r="A90" s="112"/>
      <c r="B90" s="112"/>
      <c r="C90" s="130">
        <v>323</v>
      </c>
      <c r="D90" s="130"/>
      <c r="E90" s="131" t="s">
        <v>73</v>
      </c>
      <c r="F90" s="115">
        <f>SUM(F91:F98)</f>
        <v>90000</v>
      </c>
      <c r="G90" s="115">
        <f>SUM(G91:G98)</f>
        <v>107175.69</v>
      </c>
      <c r="H90" s="115">
        <f t="shared" si="1"/>
        <v>119.0841</v>
      </c>
    </row>
    <row r="91" spans="1:8" ht="15">
      <c r="A91" s="112"/>
      <c r="B91" s="112"/>
      <c r="C91" s="130"/>
      <c r="D91" s="130">
        <v>3231</v>
      </c>
      <c r="E91" s="131" t="s">
        <v>135</v>
      </c>
      <c r="F91" s="115">
        <v>26512</v>
      </c>
      <c r="G91" s="115">
        <v>34431.13</v>
      </c>
      <c r="H91" s="115">
        <f t="shared" si="1"/>
        <v>129.86998340374168</v>
      </c>
    </row>
    <row r="92" spans="1:8" ht="15">
      <c r="A92" s="112"/>
      <c r="B92" s="112"/>
      <c r="C92" s="130"/>
      <c r="D92" s="130">
        <v>3232</v>
      </c>
      <c r="E92" s="131" t="s">
        <v>136</v>
      </c>
      <c r="F92" s="115">
        <v>8000</v>
      </c>
      <c r="G92" s="115">
        <v>8650.18</v>
      </c>
      <c r="H92" s="115">
        <f t="shared" si="1"/>
        <v>108.12725</v>
      </c>
    </row>
    <row r="93" spans="1:8" ht="15">
      <c r="A93" s="112"/>
      <c r="B93" s="112"/>
      <c r="C93" s="130"/>
      <c r="D93" s="130">
        <v>3233</v>
      </c>
      <c r="E93" s="131" t="s">
        <v>113</v>
      </c>
      <c r="F93" s="115">
        <v>7200</v>
      </c>
      <c r="G93" s="115">
        <v>7148.82</v>
      </c>
      <c r="H93" s="115">
        <f t="shared" si="1"/>
        <v>99.28916666666666</v>
      </c>
    </row>
    <row r="94" spans="1:8" ht="15">
      <c r="A94" s="112"/>
      <c r="B94" s="112"/>
      <c r="C94" s="130"/>
      <c r="D94" s="130">
        <v>3234</v>
      </c>
      <c r="E94" s="131" t="s">
        <v>137</v>
      </c>
      <c r="F94" s="115">
        <v>1000</v>
      </c>
      <c r="G94" s="115">
        <v>1110.88</v>
      </c>
      <c r="H94" s="115">
        <f aca="true" t="shared" si="2" ref="H94:H122">G94/F94*100</f>
        <v>111.08800000000001</v>
      </c>
    </row>
    <row r="95" spans="1:8" ht="15">
      <c r="A95" s="112"/>
      <c r="B95" s="112"/>
      <c r="C95" s="130"/>
      <c r="D95" s="130">
        <v>3237</v>
      </c>
      <c r="E95" s="131" t="s">
        <v>138</v>
      </c>
      <c r="F95" s="115">
        <v>46000</v>
      </c>
      <c r="G95" s="115">
        <v>46000.08</v>
      </c>
      <c r="H95" s="115">
        <f t="shared" si="2"/>
        <v>100.00017391304348</v>
      </c>
    </row>
    <row r="96" spans="1:8" ht="15">
      <c r="A96" s="112"/>
      <c r="B96" s="112"/>
      <c r="C96" s="130"/>
      <c r="D96" s="130">
        <v>3237</v>
      </c>
      <c r="E96" s="131" t="s">
        <v>139</v>
      </c>
      <c r="F96" s="115">
        <v>0</v>
      </c>
      <c r="G96" s="115">
        <v>5456</v>
      </c>
      <c r="H96" s="115"/>
    </row>
    <row r="97" spans="1:8" ht="15">
      <c r="A97" s="112"/>
      <c r="B97" s="112"/>
      <c r="C97" s="130"/>
      <c r="D97" s="130">
        <v>3238</v>
      </c>
      <c r="E97" s="131" t="s">
        <v>140</v>
      </c>
      <c r="F97" s="115">
        <v>1288</v>
      </c>
      <c r="G97" s="115">
        <v>1287.5</v>
      </c>
      <c r="H97" s="115">
        <f t="shared" si="2"/>
        <v>99.9611801242236</v>
      </c>
    </row>
    <row r="98" spans="1:8" ht="15">
      <c r="A98" s="112"/>
      <c r="B98" s="112"/>
      <c r="C98" s="130"/>
      <c r="D98" s="130">
        <v>3239</v>
      </c>
      <c r="E98" s="131" t="s">
        <v>115</v>
      </c>
      <c r="F98" s="115">
        <v>0</v>
      </c>
      <c r="G98" s="115">
        <v>3091.1</v>
      </c>
      <c r="H98" s="115"/>
    </row>
    <row r="99" spans="1:8" ht="15">
      <c r="A99" s="112"/>
      <c r="B99" s="111">
        <v>34</v>
      </c>
      <c r="C99" s="128"/>
      <c r="D99" s="128"/>
      <c r="E99" s="129" t="s">
        <v>75</v>
      </c>
      <c r="F99" s="59">
        <f>F100</f>
        <v>6000</v>
      </c>
      <c r="G99" s="59">
        <v>4654.44</v>
      </c>
      <c r="H99" s="59">
        <f t="shared" si="2"/>
        <v>77.574</v>
      </c>
    </row>
    <row r="100" spans="1:8" ht="15">
      <c r="A100" s="112"/>
      <c r="B100" s="112"/>
      <c r="C100" s="130">
        <v>343</v>
      </c>
      <c r="D100" s="130"/>
      <c r="E100" s="131" t="s">
        <v>76</v>
      </c>
      <c r="F100" s="115">
        <v>6000</v>
      </c>
      <c r="G100" s="115">
        <v>4654.44</v>
      </c>
      <c r="H100" s="115">
        <f t="shared" si="2"/>
        <v>77.574</v>
      </c>
    </row>
    <row r="101" spans="1:8" ht="15">
      <c r="A101" s="112"/>
      <c r="B101" s="112"/>
      <c r="C101" s="130"/>
      <c r="D101" s="130">
        <v>3431</v>
      </c>
      <c r="E101" s="131" t="s">
        <v>141</v>
      </c>
      <c r="F101" s="115">
        <v>6000</v>
      </c>
      <c r="G101" s="115">
        <v>4654.44</v>
      </c>
      <c r="H101" s="115">
        <f t="shared" si="2"/>
        <v>77.574</v>
      </c>
    </row>
    <row r="102" spans="1:8" ht="15">
      <c r="A102" s="111">
        <v>4</v>
      </c>
      <c r="B102" s="112"/>
      <c r="C102" s="128"/>
      <c r="D102" s="128"/>
      <c r="E102" s="129" t="s">
        <v>82</v>
      </c>
      <c r="F102" s="59">
        <f>F103</f>
        <v>17000</v>
      </c>
      <c r="G102" s="59">
        <f>G103</f>
        <v>18309.25</v>
      </c>
      <c r="H102" s="59">
        <f t="shared" si="2"/>
        <v>107.7014705882353</v>
      </c>
    </row>
    <row r="103" spans="1:8" ht="15">
      <c r="A103" s="112"/>
      <c r="B103" s="111">
        <v>42</v>
      </c>
      <c r="C103" s="128"/>
      <c r="D103" s="128"/>
      <c r="E103" s="129" t="s">
        <v>143</v>
      </c>
      <c r="F103" s="59">
        <f>F104+F106</f>
        <v>17000</v>
      </c>
      <c r="G103" s="59">
        <f>G104+G106</f>
        <v>18309.25</v>
      </c>
      <c r="H103" s="59">
        <f t="shared" si="2"/>
        <v>107.7014705882353</v>
      </c>
    </row>
    <row r="104" spans="1:8" ht="15">
      <c r="A104" s="112"/>
      <c r="B104" s="112"/>
      <c r="C104" s="130">
        <v>422</v>
      </c>
      <c r="D104" s="130"/>
      <c r="E104" s="131" t="s">
        <v>88</v>
      </c>
      <c r="F104" s="115">
        <v>15000</v>
      </c>
      <c r="G104" s="115">
        <v>14269.25</v>
      </c>
      <c r="H104" s="115">
        <f t="shared" si="2"/>
        <v>95.12833333333333</v>
      </c>
    </row>
    <row r="105" spans="1:8" ht="15">
      <c r="A105" s="112"/>
      <c r="B105" s="112"/>
      <c r="C105" s="130"/>
      <c r="D105" s="130">
        <v>4221</v>
      </c>
      <c r="E105" s="131" t="s">
        <v>144</v>
      </c>
      <c r="F105" s="115">
        <v>15000</v>
      </c>
      <c r="G105" s="115">
        <v>14269.25</v>
      </c>
      <c r="H105" s="115">
        <f t="shared" si="2"/>
        <v>95.12833333333333</v>
      </c>
    </row>
    <row r="106" spans="1:8" ht="15">
      <c r="A106" s="112"/>
      <c r="B106" s="112"/>
      <c r="C106" s="130">
        <v>426</v>
      </c>
      <c r="D106" s="130"/>
      <c r="E106" s="131" t="s">
        <v>145</v>
      </c>
      <c r="F106" s="115">
        <v>2000</v>
      </c>
      <c r="G106" s="115">
        <v>4040</v>
      </c>
      <c r="H106" s="115">
        <f t="shared" si="2"/>
        <v>202</v>
      </c>
    </row>
    <row r="107" spans="1:8" ht="15">
      <c r="A107" s="112"/>
      <c r="B107" s="112"/>
      <c r="C107" s="130"/>
      <c r="D107" s="130">
        <v>4262</v>
      </c>
      <c r="E107" s="131" t="s">
        <v>146</v>
      </c>
      <c r="F107" s="115">
        <v>2000</v>
      </c>
      <c r="G107" s="115">
        <v>4040</v>
      </c>
      <c r="H107" s="115">
        <f t="shared" si="2"/>
        <v>202</v>
      </c>
    </row>
    <row r="108" spans="1:8" ht="22.5" customHeight="1">
      <c r="A108" s="109"/>
      <c r="B108" s="109"/>
      <c r="C108" s="110"/>
      <c r="D108" s="110"/>
      <c r="E108" s="141" t="s">
        <v>335</v>
      </c>
      <c r="F108" s="219">
        <v>255400</v>
      </c>
      <c r="G108" s="219">
        <v>400715.46</v>
      </c>
      <c r="H108" s="219">
        <v>156.897204385278</v>
      </c>
    </row>
    <row r="109" spans="1:8" ht="15">
      <c r="A109" s="111">
        <v>3</v>
      </c>
      <c r="B109" s="112"/>
      <c r="C109" s="112"/>
      <c r="D109" s="112"/>
      <c r="E109" s="129" t="s">
        <v>65</v>
      </c>
      <c r="F109" s="59">
        <f>F110+F118</f>
        <v>255400</v>
      </c>
      <c r="G109" s="59">
        <f>G110+G118</f>
        <v>400715.46</v>
      </c>
      <c r="H109" s="59">
        <f t="shared" si="2"/>
        <v>156.897204385278</v>
      </c>
    </row>
    <row r="110" spans="1:8" ht="15">
      <c r="A110" s="111"/>
      <c r="B110" s="111">
        <v>31</v>
      </c>
      <c r="C110" s="128"/>
      <c r="D110" s="128"/>
      <c r="E110" s="129" t="s">
        <v>66</v>
      </c>
      <c r="F110" s="59">
        <f>F111+F113+F115</f>
        <v>239000</v>
      </c>
      <c r="G110" s="59">
        <f>G111+G113+G115</f>
        <v>350364.79000000004</v>
      </c>
      <c r="H110" s="59">
        <f t="shared" si="2"/>
        <v>146.59614644351467</v>
      </c>
    </row>
    <row r="111" spans="1:8" ht="15">
      <c r="A111" s="112"/>
      <c r="B111" s="111"/>
      <c r="C111" s="130">
        <v>311</v>
      </c>
      <c r="D111" s="130"/>
      <c r="E111" s="131" t="s">
        <v>67</v>
      </c>
      <c r="F111" s="61">
        <v>195000</v>
      </c>
      <c r="G111" s="115">
        <v>297453.09</v>
      </c>
      <c r="H111" s="115">
        <f t="shared" si="2"/>
        <v>152.54004615384616</v>
      </c>
    </row>
    <row r="112" spans="1:8" ht="15">
      <c r="A112" s="112"/>
      <c r="B112" s="111"/>
      <c r="C112" s="130"/>
      <c r="D112" s="130">
        <v>3111</v>
      </c>
      <c r="E112" s="131" t="s">
        <v>106</v>
      </c>
      <c r="F112" s="61">
        <v>195000</v>
      </c>
      <c r="G112" s="115">
        <v>297453.09</v>
      </c>
      <c r="H112" s="115">
        <f t="shared" si="2"/>
        <v>152.54004615384616</v>
      </c>
    </row>
    <row r="113" spans="1:8" ht="15">
      <c r="A113" s="112"/>
      <c r="B113" s="112"/>
      <c r="C113" s="130">
        <v>312</v>
      </c>
      <c r="D113" s="130"/>
      <c r="E113" s="131" t="s">
        <v>68</v>
      </c>
      <c r="F113" s="115">
        <v>10500</v>
      </c>
      <c r="G113" s="115">
        <v>1750</v>
      </c>
      <c r="H113" s="115">
        <f t="shared" si="2"/>
        <v>16.666666666666664</v>
      </c>
    </row>
    <row r="114" spans="1:8" ht="15">
      <c r="A114" s="112"/>
      <c r="B114" s="112"/>
      <c r="C114" s="130"/>
      <c r="D114" s="130">
        <v>3121</v>
      </c>
      <c r="E114" s="131" t="s">
        <v>68</v>
      </c>
      <c r="F114" s="115">
        <v>10500</v>
      </c>
      <c r="G114" s="115">
        <v>1750</v>
      </c>
      <c r="H114" s="115">
        <f t="shared" si="2"/>
        <v>16.666666666666664</v>
      </c>
    </row>
    <row r="115" spans="1:8" ht="15">
      <c r="A115" s="112"/>
      <c r="B115" s="112"/>
      <c r="C115" s="130">
        <v>313</v>
      </c>
      <c r="D115" s="130"/>
      <c r="E115" s="131" t="s">
        <v>150</v>
      </c>
      <c r="F115" s="115">
        <v>33500</v>
      </c>
      <c r="G115" s="115">
        <f>SUM(G116:G117)</f>
        <v>51161.7</v>
      </c>
      <c r="H115" s="115">
        <f t="shared" si="2"/>
        <v>152.72149253731342</v>
      </c>
    </row>
    <row r="116" spans="1:8" ht="15">
      <c r="A116" s="112"/>
      <c r="B116" s="112"/>
      <c r="C116" s="130"/>
      <c r="D116" s="130">
        <v>3132</v>
      </c>
      <c r="E116" s="131" t="s">
        <v>107</v>
      </c>
      <c r="F116" s="115">
        <v>32000</v>
      </c>
      <c r="G116" s="115">
        <v>46105.13</v>
      </c>
      <c r="H116" s="115">
        <f t="shared" si="2"/>
        <v>144.07853125</v>
      </c>
    </row>
    <row r="117" spans="1:8" ht="15">
      <c r="A117" s="112"/>
      <c r="B117" s="112"/>
      <c r="C117" s="130"/>
      <c r="D117" s="130">
        <v>3133</v>
      </c>
      <c r="E117" s="131" t="s">
        <v>108</v>
      </c>
      <c r="F117" s="115">
        <v>1500</v>
      </c>
      <c r="G117" s="115">
        <v>5056.57</v>
      </c>
      <c r="H117" s="115">
        <f t="shared" si="2"/>
        <v>337.1046666666667</v>
      </c>
    </row>
    <row r="118" spans="1:8" ht="15">
      <c r="A118" s="112"/>
      <c r="B118" s="111">
        <v>32</v>
      </c>
      <c r="C118" s="130"/>
      <c r="D118" s="130"/>
      <c r="E118" s="129" t="s">
        <v>70</v>
      </c>
      <c r="F118" s="59">
        <f>F119+F122</f>
        <v>16400</v>
      </c>
      <c r="G118" s="59">
        <f>G119+G122</f>
        <v>50350.67</v>
      </c>
      <c r="H118" s="59">
        <f t="shared" si="2"/>
        <v>307.01628048780486</v>
      </c>
    </row>
    <row r="119" spans="1:8" ht="15">
      <c r="A119" s="112"/>
      <c r="B119" s="111"/>
      <c r="C119" s="130">
        <v>321</v>
      </c>
      <c r="D119" s="130"/>
      <c r="E119" s="131" t="s">
        <v>151</v>
      </c>
      <c r="F119" s="115">
        <v>14400</v>
      </c>
      <c r="G119" s="115">
        <f>SUM(G120,G121)</f>
        <v>33568.44</v>
      </c>
      <c r="H119" s="115">
        <f t="shared" si="2"/>
        <v>233.11416666666668</v>
      </c>
    </row>
    <row r="120" spans="1:8" ht="15">
      <c r="A120" s="112"/>
      <c r="B120" s="111"/>
      <c r="C120" s="130"/>
      <c r="D120" s="130">
        <v>3211</v>
      </c>
      <c r="E120" s="131" t="s">
        <v>110</v>
      </c>
      <c r="F120" s="115">
        <v>1860</v>
      </c>
      <c r="G120" s="115">
        <v>1860</v>
      </c>
      <c r="H120" s="115">
        <f t="shared" si="2"/>
        <v>100</v>
      </c>
    </row>
    <row r="121" spans="1:8" ht="15">
      <c r="A121" s="112"/>
      <c r="B121" s="111"/>
      <c r="C121" s="130"/>
      <c r="D121" s="130">
        <v>3212</v>
      </c>
      <c r="E121" s="131" t="s">
        <v>152</v>
      </c>
      <c r="F121" s="115">
        <v>12540</v>
      </c>
      <c r="G121" s="115">
        <v>31708.44</v>
      </c>
      <c r="H121" s="115">
        <f t="shared" si="2"/>
        <v>252.85837320574163</v>
      </c>
    </row>
    <row r="122" spans="1:8" ht="15">
      <c r="A122" s="112"/>
      <c r="B122" s="112"/>
      <c r="C122" s="130">
        <v>322</v>
      </c>
      <c r="D122" s="130"/>
      <c r="E122" s="131" t="s">
        <v>72</v>
      </c>
      <c r="F122" s="115">
        <v>2000</v>
      </c>
      <c r="G122" s="115">
        <f>G123+G124</f>
        <v>16782.23</v>
      </c>
      <c r="H122" s="115">
        <f t="shared" si="2"/>
        <v>839.1115</v>
      </c>
    </row>
    <row r="123" spans="1:8" ht="15">
      <c r="A123" s="112"/>
      <c r="B123" s="112"/>
      <c r="C123" s="130"/>
      <c r="D123" s="130">
        <v>3223</v>
      </c>
      <c r="E123" s="131" t="s">
        <v>111</v>
      </c>
      <c r="F123" s="115">
        <v>0</v>
      </c>
      <c r="G123" s="115">
        <v>11188.23</v>
      </c>
      <c r="H123" s="115"/>
    </row>
    <row r="124" spans="1:8" ht="15">
      <c r="A124" s="112"/>
      <c r="B124" s="112"/>
      <c r="C124" s="130"/>
      <c r="D124" s="130">
        <v>3225</v>
      </c>
      <c r="E124" s="131" t="s">
        <v>153</v>
      </c>
      <c r="F124" s="115">
        <v>2000</v>
      </c>
      <c r="G124" s="115">
        <v>5594</v>
      </c>
      <c r="H124" s="115">
        <f>G124/F124*100</f>
        <v>279.7</v>
      </c>
    </row>
    <row r="125" spans="1:8" ht="22.5" customHeight="1">
      <c r="A125" s="109"/>
      <c r="B125" s="109"/>
      <c r="C125" s="110"/>
      <c r="D125" s="110"/>
      <c r="E125" s="141" t="s">
        <v>154</v>
      </c>
      <c r="F125" s="219">
        <f>F126</f>
        <v>23900224.84</v>
      </c>
      <c r="G125" s="219">
        <f>G126</f>
        <v>1883375.56</v>
      </c>
      <c r="H125" s="219">
        <f aca="true" t="shared" si="3" ref="H125:H132">G125/F125*100</f>
        <v>7.8801583357824185</v>
      </c>
    </row>
    <row r="126" spans="1:8" ht="15">
      <c r="A126" s="111">
        <v>4</v>
      </c>
      <c r="B126" s="112"/>
      <c r="C126" s="112"/>
      <c r="D126" s="112"/>
      <c r="E126" s="129" t="s">
        <v>82</v>
      </c>
      <c r="F126" s="57">
        <f>SUM(F127+F130)</f>
        <v>23900224.84</v>
      </c>
      <c r="G126" s="57">
        <f>SUM(G127+G130)</f>
        <v>1883375.56</v>
      </c>
      <c r="H126" s="57">
        <f t="shared" si="3"/>
        <v>7.8801583357824185</v>
      </c>
    </row>
    <row r="127" spans="1:8" ht="15">
      <c r="A127" s="112"/>
      <c r="B127" s="111">
        <v>41</v>
      </c>
      <c r="C127" s="112"/>
      <c r="D127" s="112"/>
      <c r="E127" s="129" t="s">
        <v>83</v>
      </c>
      <c r="F127" s="59">
        <f>F128</f>
        <v>611000</v>
      </c>
      <c r="G127" s="59">
        <f>G128</f>
        <v>314757.35</v>
      </c>
      <c r="H127" s="59">
        <f t="shared" si="3"/>
        <v>51.51511456628477</v>
      </c>
    </row>
    <row r="128" spans="1:8" ht="15">
      <c r="A128" s="112"/>
      <c r="B128" s="112"/>
      <c r="C128" s="112">
        <v>412</v>
      </c>
      <c r="D128" s="112"/>
      <c r="E128" s="131" t="s">
        <v>181</v>
      </c>
      <c r="F128" s="115">
        <f>F129</f>
        <v>611000</v>
      </c>
      <c r="G128" s="115">
        <f>G129</f>
        <v>314757.35</v>
      </c>
      <c r="H128" s="115">
        <f t="shared" si="3"/>
        <v>51.51511456628477</v>
      </c>
    </row>
    <row r="129" spans="1:8" ht="15">
      <c r="A129" s="112"/>
      <c r="B129" s="112"/>
      <c r="C129" s="112"/>
      <c r="D129" s="112">
        <v>4126</v>
      </c>
      <c r="E129" s="131" t="s">
        <v>182</v>
      </c>
      <c r="F129" s="115">
        <v>611000</v>
      </c>
      <c r="G129" s="115">
        <v>314757.35</v>
      </c>
      <c r="H129" s="115">
        <f t="shared" si="3"/>
        <v>51.51511456628477</v>
      </c>
    </row>
    <row r="130" spans="1:8" ht="15">
      <c r="A130" s="112"/>
      <c r="B130" s="111">
        <v>42</v>
      </c>
      <c r="C130" s="112"/>
      <c r="D130" s="112"/>
      <c r="E130" s="129" t="s">
        <v>157</v>
      </c>
      <c r="F130" s="57">
        <f>F131</f>
        <v>23289224.84</v>
      </c>
      <c r="G130" s="57">
        <f>G131</f>
        <v>1568618.21</v>
      </c>
      <c r="H130" s="57">
        <f t="shared" si="3"/>
        <v>6.735381794699527</v>
      </c>
    </row>
    <row r="131" spans="1:8" ht="15">
      <c r="A131" s="112"/>
      <c r="B131" s="112"/>
      <c r="C131" s="112">
        <v>421</v>
      </c>
      <c r="D131" s="112"/>
      <c r="E131" s="131" t="s">
        <v>87</v>
      </c>
      <c r="F131" s="132">
        <f>SUM(F132:F134)</f>
        <v>23289224.84</v>
      </c>
      <c r="G131" s="132">
        <f>SUM(G132:G134)</f>
        <v>1568618.21</v>
      </c>
      <c r="H131" s="132">
        <f t="shared" si="3"/>
        <v>6.735381794699527</v>
      </c>
    </row>
    <row r="132" spans="1:8" ht="15">
      <c r="A132" s="112"/>
      <c r="B132" s="112"/>
      <c r="C132" s="112"/>
      <c r="D132" s="112">
        <v>4212</v>
      </c>
      <c r="E132" s="131" t="s">
        <v>192</v>
      </c>
      <c r="F132" s="132">
        <v>1200000</v>
      </c>
      <c r="G132" s="132">
        <v>1457197.28</v>
      </c>
      <c r="H132" s="132">
        <f t="shared" si="3"/>
        <v>121.43310666666667</v>
      </c>
    </row>
    <row r="133" spans="1:8" ht="15">
      <c r="A133" s="112"/>
      <c r="B133" s="112"/>
      <c r="C133" s="112"/>
      <c r="D133" s="112">
        <v>4213</v>
      </c>
      <c r="E133" s="131" t="s">
        <v>179</v>
      </c>
      <c r="F133" s="132">
        <v>7280000</v>
      </c>
      <c r="G133" s="132">
        <v>111420.93</v>
      </c>
      <c r="H133" s="132">
        <f aca="true" t="shared" si="4" ref="H133:H144">G133/F133*100</f>
        <v>1.53050728021978</v>
      </c>
    </row>
    <row r="134" spans="1:8" ht="15">
      <c r="A134" s="112"/>
      <c r="B134" s="112"/>
      <c r="C134" s="112"/>
      <c r="D134" s="112">
        <v>4214</v>
      </c>
      <c r="E134" s="131" t="s">
        <v>345</v>
      </c>
      <c r="F134" s="132">
        <v>14809224.84</v>
      </c>
      <c r="G134" s="132">
        <v>0</v>
      </c>
      <c r="H134" s="132">
        <f t="shared" si="4"/>
        <v>0</v>
      </c>
    </row>
    <row r="135" spans="1:9" ht="21" customHeight="1">
      <c r="A135" s="227"/>
      <c r="B135" s="228"/>
      <c r="C135" s="228"/>
      <c r="D135" s="228"/>
      <c r="E135" s="220" t="s">
        <v>193</v>
      </c>
      <c r="F135" s="231">
        <f>SUM(F136+F141)</f>
        <v>6714807.75</v>
      </c>
      <c r="G135" s="231">
        <f>SUM(G136+G141)</f>
        <v>2060689.5799999998</v>
      </c>
      <c r="H135" s="200">
        <f t="shared" si="4"/>
        <v>30.68873535508146</v>
      </c>
      <c r="I135" s="154"/>
    </row>
    <row r="136" spans="1:9" ht="16.5" customHeight="1">
      <c r="A136" s="221">
        <v>3</v>
      </c>
      <c r="B136" s="222"/>
      <c r="C136" s="222"/>
      <c r="D136" s="222"/>
      <c r="E136" s="223" t="s">
        <v>65</v>
      </c>
      <c r="F136" s="226">
        <v>3424732.75</v>
      </c>
      <c r="G136" s="226">
        <v>1107725.38</v>
      </c>
      <c r="H136" s="224">
        <f t="shared" si="4"/>
        <v>32.34487070560469</v>
      </c>
      <c r="I136" s="154"/>
    </row>
    <row r="137" spans="1:9" ht="17.25" customHeight="1">
      <c r="A137" s="222"/>
      <c r="B137" s="221">
        <v>32</v>
      </c>
      <c r="C137" s="222"/>
      <c r="D137" s="222"/>
      <c r="E137" s="223" t="s">
        <v>70</v>
      </c>
      <c r="F137" s="226">
        <v>3424732.75</v>
      </c>
      <c r="G137" s="226">
        <v>1107725.38</v>
      </c>
      <c r="H137" s="224">
        <f t="shared" si="4"/>
        <v>32.34487070560469</v>
      </c>
      <c r="I137" s="154"/>
    </row>
    <row r="138" spans="1:9" ht="15.75" customHeight="1">
      <c r="A138" s="222"/>
      <c r="B138" s="221"/>
      <c r="C138" s="222">
        <v>323</v>
      </c>
      <c r="D138" s="222"/>
      <c r="E138" s="225" t="s">
        <v>73</v>
      </c>
      <c r="F138" s="226">
        <v>3424732.75</v>
      </c>
      <c r="G138" s="226">
        <v>1107725.38</v>
      </c>
      <c r="H138" s="226">
        <f t="shared" si="4"/>
        <v>32.34487070560469</v>
      </c>
      <c r="I138" s="154"/>
    </row>
    <row r="139" spans="1:9" ht="16.5" customHeight="1">
      <c r="A139" s="222"/>
      <c r="B139" s="222"/>
      <c r="C139" s="222">
        <v>329</v>
      </c>
      <c r="D139" s="222"/>
      <c r="E139" s="225" t="s">
        <v>74</v>
      </c>
      <c r="F139" s="226">
        <v>3424732.75</v>
      </c>
      <c r="G139" s="226">
        <v>1107725.38</v>
      </c>
      <c r="H139" s="226">
        <f t="shared" si="4"/>
        <v>32.34487070560469</v>
      </c>
      <c r="I139" s="154"/>
    </row>
    <row r="140" spans="1:9" ht="16.5" customHeight="1">
      <c r="A140" s="222"/>
      <c r="B140" s="222"/>
      <c r="C140" s="222"/>
      <c r="D140" s="222">
        <v>3299</v>
      </c>
      <c r="E140" s="225" t="s">
        <v>74</v>
      </c>
      <c r="F140" s="226">
        <v>3424732.75</v>
      </c>
      <c r="G140" s="226">
        <v>1107725.38</v>
      </c>
      <c r="H140" s="226">
        <f t="shared" si="4"/>
        <v>32.34487070560469</v>
      </c>
      <c r="I140" s="154"/>
    </row>
    <row r="141" spans="1:8" ht="15.75" customHeight="1">
      <c r="A141" s="221">
        <v>4</v>
      </c>
      <c r="B141" s="222"/>
      <c r="C141" s="222"/>
      <c r="D141" s="222"/>
      <c r="E141" s="223" t="s">
        <v>82</v>
      </c>
      <c r="F141" s="229">
        <f>SUM(F142+F145)</f>
        <v>3290075</v>
      </c>
      <c r="G141" s="229">
        <f>SUM(G142+G145)</f>
        <v>952964.2</v>
      </c>
      <c r="H141" s="226">
        <f t="shared" si="4"/>
        <v>28.96481691146858</v>
      </c>
    </row>
    <row r="142" spans="1:8" ht="15.75" customHeight="1">
      <c r="A142" s="222"/>
      <c r="B142" s="221">
        <v>41</v>
      </c>
      <c r="C142" s="222"/>
      <c r="D142" s="222"/>
      <c r="E142" s="223" t="s">
        <v>83</v>
      </c>
      <c r="F142" s="229">
        <f>F143</f>
        <v>3290075</v>
      </c>
      <c r="G142" s="229">
        <f>G143</f>
        <v>63975</v>
      </c>
      <c r="H142" s="226">
        <f t="shared" si="4"/>
        <v>1.9444845482245847</v>
      </c>
    </row>
    <row r="143" spans="1:8" ht="15.75" customHeight="1">
      <c r="A143" s="222"/>
      <c r="B143" s="222"/>
      <c r="C143" s="222">
        <v>412</v>
      </c>
      <c r="D143" s="222"/>
      <c r="E143" s="225" t="s">
        <v>181</v>
      </c>
      <c r="F143" s="229">
        <f>F144</f>
        <v>3290075</v>
      </c>
      <c r="G143" s="229">
        <f>G144</f>
        <v>63975</v>
      </c>
      <c r="H143" s="226">
        <f t="shared" si="4"/>
        <v>1.9444845482245847</v>
      </c>
    </row>
    <row r="144" spans="1:8" ht="15.75" customHeight="1">
      <c r="A144" s="222"/>
      <c r="B144" s="222"/>
      <c r="C144" s="222"/>
      <c r="D144" s="222">
        <v>4126</v>
      </c>
      <c r="E144" s="225" t="s">
        <v>182</v>
      </c>
      <c r="F144" s="226">
        <v>3290075</v>
      </c>
      <c r="G144" s="226">
        <v>63975</v>
      </c>
      <c r="H144" s="226">
        <f t="shared" si="4"/>
        <v>1.9444845482245847</v>
      </c>
    </row>
    <row r="145" spans="1:8" ht="15.75" customHeight="1">
      <c r="A145" s="222"/>
      <c r="B145" s="221">
        <v>42</v>
      </c>
      <c r="C145" s="222"/>
      <c r="D145" s="222"/>
      <c r="E145" s="223" t="s">
        <v>157</v>
      </c>
      <c r="F145" s="229">
        <v>0</v>
      </c>
      <c r="G145" s="229">
        <f>G146</f>
        <v>888989.2</v>
      </c>
      <c r="H145" s="226"/>
    </row>
    <row r="146" spans="1:8" ht="15.75" customHeight="1">
      <c r="A146" s="222"/>
      <c r="B146" s="222"/>
      <c r="C146" s="222">
        <v>421</v>
      </c>
      <c r="D146" s="222"/>
      <c r="E146" s="225" t="s">
        <v>87</v>
      </c>
      <c r="F146" s="230">
        <v>0</v>
      </c>
      <c r="G146" s="230">
        <f>SUM(G147:G148)</f>
        <v>888989.2</v>
      </c>
      <c r="H146" s="226"/>
    </row>
    <row r="147" spans="1:8" ht="15.75" customHeight="1">
      <c r="A147" s="222"/>
      <c r="B147" s="222"/>
      <c r="C147" s="222"/>
      <c r="D147" s="222">
        <v>4212</v>
      </c>
      <c r="E147" s="225" t="s">
        <v>192</v>
      </c>
      <c r="F147" s="230">
        <v>0</v>
      </c>
      <c r="G147" s="230">
        <v>813426.7</v>
      </c>
      <c r="H147" s="226"/>
    </row>
    <row r="148" spans="1:8" ht="15.75" customHeight="1">
      <c r="A148" s="222"/>
      <c r="B148" s="222"/>
      <c r="C148" s="222"/>
      <c r="D148" s="222">
        <v>4214</v>
      </c>
      <c r="E148" s="225" t="s">
        <v>345</v>
      </c>
      <c r="F148" s="230">
        <v>0</v>
      </c>
      <c r="G148" s="230">
        <v>75562.5</v>
      </c>
      <c r="H148" s="226"/>
    </row>
    <row r="149" spans="1:8" ht="22.5" customHeight="1">
      <c r="A149" s="109"/>
      <c r="B149" s="109"/>
      <c r="C149" s="109"/>
      <c r="D149" s="109"/>
      <c r="E149" s="141" t="s">
        <v>227</v>
      </c>
      <c r="F149" s="36">
        <f>F150</f>
        <v>1421000</v>
      </c>
      <c r="G149" s="36">
        <f>G150</f>
        <v>891181.14</v>
      </c>
      <c r="H149" s="36">
        <f aca="true" t="shared" si="5" ref="H149:H167">G149/F149*100</f>
        <v>62.715069669247015</v>
      </c>
    </row>
    <row r="150" spans="1:8" ht="15">
      <c r="A150" s="165">
        <v>3</v>
      </c>
      <c r="B150" s="101"/>
      <c r="C150" s="101"/>
      <c r="D150" s="101"/>
      <c r="E150" s="129" t="s">
        <v>65</v>
      </c>
      <c r="F150" s="59">
        <f>SUM(F151+F158)</f>
        <v>1421000</v>
      </c>
      <c r="G150" s="59">
        <f>SUM(G151+G158)</f>
        <v>891181.14</v>
      </c>
      <c r="H150" s="59">
        <f t="shared" si="5"/>
        <v>62.715069669247015</v>
      </c>
    </row>
    <row r="151" spans="1:8" ht="15">
      <c r="A151" s="101"/>
      <c r="B151" s="165">
        <v>32</v>
      </c>
      <c r="C151" s="101"/>
      <c r="D151" s="101"/>
      <c r="E151" s="129" t="s">
        <v>70</v>
      </c>
      <c r="F151" s="59">
        <f>F152</f>
        <v>780000</v>
      </c>
      <c r="G151" s="59">
        <v>649365.67</v>
      </c>
      <c r="H151" s="59">
        <f t="shared" si="5"/>
        <v>83.25200897435899</v>
      </c>
    </row>
    <row r="152" spans="1:8" ht="15">
      <c r="A152" s="101"/>
      <c r="B152" s="101"/>
      <c r="C152" s="101">
        <v>323</v>
      </c>
      <c r="D152" s="101"/>
      <c r="E152" s="131" t="s">
        <v>73</v>
      </c>
      <c r="F152" s="115">
        <v>780000</v>
      </c>
      <c r="G152" s="115">
        <v>575923.51</v>
      </c>
      <c r="H152" s="115">
        <f t="shared" si="5"/>
        <v>73.83634743589744</v>
      </c>
    </row>
    <row r="153" spans="1:8" ht="15">
      <c r="A153" s="101"/>
      <c r="B153" s="101"/>
      <c r="C153" s="101"/>
      <c r="D153" s="101">
        <v>3232</v>
      </c>
      <c r="E153" s="131" t="s">
        <v>112</v>
      </c>
      <c r="F153" s="115">
        <v>780000</v>
      </c>
      <c r="G153" s="115">
        <v>572923.51</v>
      </c>
      <c r="H153" s="115">
        <f t="shared" si="5"/>
        <v>73.45173205128205</v>
      </c>
    </row>
    <row r="154" spans="1:8" ht="15">
      <c r="A154" s="101"/>
      <c r="B154" s="101"/>
      <c r="C154" s="101"/>
      <c r="D154" s="101">
        <v>3239</v>
      </c>
      <c r="E154" s="131" t="s">
        <v>339</v>
      </c>
      <c r="F154" s="61">
        <v>0</v>
      </c>
      <c r="G154" s="61">
        <v>3000</v>
      </c>
      <c r="H154" s="59"/>
    </row>
    <row r="155" spans="1:8" ht="15">
      <c r="A155" s="101"/>
      <c r="B155" s="101"/>
      <c r="C155" s="101">
        <v>329</v>
      </c>
      <c r="D155" s="101"/>
      <c r="E155" s="131" t="s">
        <v>74</v>
      </c>
      <c r="F155" s="61">
        <v>0</v>
      </c>
      <c r="G155" s="61">
        <f>SUM(G156:G157)</f>
        <v>73442.16</v>
      </c>
      <c r="H155" s="59"/>
    </row>
    <row r="156" spans="1:8" ht="15">
      <c r="A156" s="101"/>
      <c r="B156" s="101"/>
      <c r="C156" s="101"/>
      <c r="D156" s="101">
        <v>3293</v>
      </c>
      <c r="E156" s="131" t="s">
        <v>340</v>
      </c>
      <c r="F156" s="61">
        <v>0</v>
      </c>
      <c r="G156" s="61">
        <v>6948.49</v>
      </c>
      <c r="H156" s="59"/>
    </row>
    <row r="157" spans="1:8" ht="15">
      <c r="A157" s="101"/>
      <c r="B157" s="101"/>
      <c r="C157" s="101"/>
      <c r="D157" s="101">
        <v>3299</v>
      </c>
      <c r="E157" s="131" t="s">
        <v>74</v>
      </c>
      <c r="F157" s="61">
        <v>0</v>
      </c>
      <c r="G157" s="61">
        <v>66493.67</v>
      </c>
      <c r="H157" s="59"/>
    </row>
    <row r="158" spans="1:8" ht="15">
      <c r="A158" s="101"/>
      <c r="B158" s="165">
        <v>38</v>
      </c>
      <c r="C158" s="101"/>
      <c r="D158" s="101"/>
      <c r="E158" s="129" t="s">
        <v>79</v>
      </c>
      <c r="F158" s="59">
        <f>F159</f>
        <v>641000</v>
      </c>
      <c r="G158" s="59">
        <f>G159</f>
        <v>241815.47</v>
      </c>
      <c r="H158" s="59">
        <f t="shared" si="5"/>
        <v>37.72472230889235</v>
      </c>
    </row>
    <row r="159" spans="1:8" ht="15">
      <c r="A159" s="101"/>
      <c r="B159" s="101"/>
      <c r="C159" s="101">
        <v>381</v>
      </c>
      <c r="D159" s="101"/>
      <c r="E159" s="131" t="s">
        <v>80</v>
      </c>
      <c r="F159" s="115">
        <v>641000</v>
      </c>
      <c r="G159" s="115">
        <f>G160</f>
        <v>241815.47</v>
      </c>
      <c r="H159" s="115">
        <f t="shared" si="5"/>
        <v>37.72472230889235</v>
      </c>
    </row>
    <row r="160" spans="1:8" ht="15">
      <c r="A160" s="101"/>
      <c r="B160" s="101"/>
      <c r="C160" s="101"/>
      <c r="D160" s="101">
        <v>3811</v>
      </c>
      <c r="E160" s="131" t="s">
        <v>236</v>
      </c>
      <c r="F160" s="115">
        <v>641000</v>
      </c>
      <c r="G160" s="115">
        <v>241815.47</v>
      </c>
      <c r="H160" s="115">
        <f t="shared" si="5"/>
        <v>37.72472230889235</v>
      </c>
    </row>
    <row r="161" spans="1:8" ht="21.75" customHeight="1">
      <c r="A161" s="109"/>
      <c r="B161" s="109"/>
      <c r="C161" s="109"/>
      <c r="D161" s="109"/>
      <c r="E161" s="141" t="s">
        <v>237</v>
      </c>
      <c r="F161" s="219">
        <f>F162</f>
        <v>68000</v>
      </c>
      <c r="G161" s="219">
        <f>G162</f>
        <v>44277.32</v>
      </c>
      <c r="H161" s="36">
        <f t="shared" si="5"/>
        <v>65.11370588235295</v>
      </c>
    </row>
    <row r="162" spans="1:8" ht="15">
      <c r="A162" s="165">
        <v>3</v>
      </c>
      <c r="B162" s="101"/>
      <c r="C162" s="101"/>
      <c r="D162" s="101"/>
      <c r="E162" s="129" t="s">
        <v>65</v>
      </c>
      <c r="F162" s="59">
        <v>68000</v>
      </c>
      <c r="G162" s="59">
        <v>44277.32</v>
      </c>
      <c r="H162" s="59">
        <f t="shared" si="5"/>
        <v>65.11370588235295</v>
      </c>
    </row>
    <row r="163" spans="1:8" ht="15">
      <c r="A163" s="101"/>
      <c r="B163" s="165">
        <v>32</v>
      </c>
      <c r="C163" s="101"/>
      <c r="D163" s="101"/>
      <c r="E163" s="129" t="s">
        <v>70</v>
      </c>
      <c r="F163" s="59">
        <v>50000</v>
      </c>
      <c r="G163" s="59">
        <v>41445.36</v>
      </c>
      <c r="H163" s="59">
        <f t="shared" si="5"/>
        <v>82.89072</v>
      </c>
    </row>
    <row r="164" spans="1:8" ht="15">
      <c r="A164" s="101"/>
      <c r="B164" s="165"/>
      <c r="C164" s="101">
        <v>322</v>
      </c>
      <c r="D164" s="101"/>
      <c r="E164" s="131" t="s">
        <v>72</v>
      </c>
      <c r="F164" s="61">
        <v>0</v>
      </c>
      <c r="G164" s="61">
        <v>9750</v>
      </c>
      <c r="H164" s="59"/>
    </row>
    <row r="165" spans="1:8" ht="15">
      <c r="A165" s="101"/>
      <c r="B165" s="165"/>
      <c r="C165" s="101"/>
      <c r="D165" s="101">
        <v>3224</v>
      </c>
      <c r="E165" s="131" t="s">
        <v>246</v>
      </c>
      <c r="F165" s="61">
        <v>0</v>
      </c>
      <c r="G165" s="61">
        <v>9750</v>
      </c>
      <c r="H165" s="59"/>
    </row>
    <row r="166" spans="1:8" ht="15">
      <c r="A166" s="101"/>
      <c r="B166" s="101"/>
      <c r="C166" s="101">
        <v>323</v>
      </c>
      <c r="D166" s="101"/>
      <c r="E166" s="131" t="s">
        <v>73</v>
      </c>
      <c r="F166" s="115">
        <v>40000</v>
      </c>
      <c r="G166" s="115">
        <v>20057.13</v>
      </c>
      <c r="H166" s="115">
        <f t="shared" si="5"/>
        <v>50.142825</v>
      </c>
    </row>
    <row r="167" spans="1:8" ht="15">
      <c r="A167" s="101"/>
      <c r="B167" s="101"/>
      <c r="C167" s="101"/>
      <c r="D167" s="101">
        <v>3237</v>
      </c>
      <c r="E167" s="131" t="s">
        <v>242</v>
      </c>
      <c r="F167" s="115">
        <v>40000</v>
      </c>
      <c r="G167" s="115">
        <v>20057.13</v>
      </c>
      <c r="H167" s="115">
        <f t="shared" si="5"/>
        <v>50.142825</v>
      </c>
    </row>
    <row r="168" spans="1:8" ht="15">
      <c r="A168" s="101"/>
      <c r="B168" s="101"/>
      <c r="C168" s="101">
        <v>329</v>
      </c>
      <c r="D168" s="101"/>
      <c r="E168" s="131" t="s">
        <v>74</v>
      </c>
      <c r="F168" s="115">
        <v>10000</v>
      </c>
      <c r="G168" s="115">
        <v>11638.23</v>
      </c>
      <c r="H168" s="115">
        <f aca="true" t="shared" si="6" ref="H168:H198">G168/F168*100</f>
        <v>116.3823</v>
      </c>
    </row>
    <row r="169" spans="1:8" ht="15">
      <c r="A169" s="101"/>
      <c r="B169" s="101"/>
      <c r="C169" s="101"/>
      <c r="D169" s="101">
        <v>3299</v>
      </c>
      <c r="E169" s="131" t="s">
        <v>74</v>
      </c>
      <c r="F169" s="115">
        <v>10000</v>
      </c>
      <c r="G169" s="115">
        <v>11638.23</v>
      </c>
      <c r="H169" s="115">
        <f t="shared" si="6"/>
        <v>116.3823</v>
      </c>
    </row>
    <row r="170" spans="1:8" ht="16.5" customHeight="1">
      <c r="A170" s="101"/>
      <c r="B170" s="165">
        <v>37</v>
      </c>
      <c r="C170" s="101"/>
      <c r="D170" s="101"/>
      <c r="E170" s="129" t="s">
        <v>244</v>
      </c>
      <c r="F170" s="59">
        <f>F171</f>
        <v>12000</v>
      </c>
      <c r="G170" s="59">
        <v>0</v>
      </c>
      <c r="H170" s="59">
        <f t="shared" si="6"/>
        <v>0</v>
      </c>
    </row>
    <row r="171" spans="1:8" ht="17.25" customHeight="1">
      <c r="A171" s="101"/>
      <c r="B171" s="101"/>
      <c r="C171" s="101">
        <v>372</v>
      </c>
      <c r="D171" s="101"/>
      <c r="E171" s="131" t="s">
        <v>77</v>
      </c>
      <c r="F171" s="115">
        <v>12000</v>
      </c>
      <c r="G171" s="115">
        <v>0</v>
      </c>
      <c r="H171" s="115">
        <f t="shared" si="6"/>
        <v>0</v>
      </c>
    </row>
    <row r="172" spans="1:8" ht="15">
      <c r="A172" s="101"/>
      <c r="B172" s="165">
        <v>38</v>
      </c>
      <c r="C172" s="101"/>
      <c r="D172" s="101"/>
      <c r="E172" s="129" t="s">
        <v>79</v>
      </c>
      <c r="F172" s="59">
        <f>F173</f>
        <v>6000</v>
      </c>
      <c r="G172" s="59">
        <v>2831.96</v>
      </c>
      <c r="H172" s="59">
        <f t="shared" si="6"/>
        <v>47.199333333333335</v>
      </c>
    </row>
    <row r="173" spans="1:8" ht="15">
      <c r="A173" s="101"/>
      <c r="B173" s="101"/>
      <c r="C173" s="101">
        <v>381</v>
      </c>
      <c r="D173" s="101"/>
      <c r="E173" s="131" t="s">
        <v>80</v>
      </c>
      <c r="F173" s="115">
        <v>6000</v>
      </c>
      <c r="G173" s="115">
        <v>2831.96</v>
      </c>
      <c r="H173" s="115">
        <f t="shared" si="6"/>
        <v>47.199333333333335</v>
      </c>
    </row>
    <row r="174" spans="1:8" ht="15">
      <c r="A174" s="101"/>
      <c r="B174" s="101"/>
      <c r="C174" s="101"/>
      <c r="D174" s="101">
        <v>3811</v>
      </c>
      <c r="E174" s="131" t="s">
        <v>236</v>
      </c>
      <c r="F174" s="115">
        <v>6000</v>
      </c>
      <c r="G174" s="115">
        <v>2831.96</v>
      </c>
      <c r="H174" s="115">
        <f>G174/F174*100</f>
        <v>47.199333333333335</v>
      </c>
    </row>
    <row r="175" spans="1:9" ht="21" customHeight="1">
      <c r="A175" s="109"/>
      <c r="B175" s="109"/>
      <c r="C175" s="109"/>
      <c r="D175" s="109"/>
      <c r="E175" s="141" t="s">
        <v>248</v>
      </c>
      <c r="F175" s="36">
        <v>42000</v>
      </c>
      <c r="G175" s="36">
        <v>53770.2</v>
      </c>
      <c r="H175" s="36">
        <f t="shared" si="6"/>
        <v>128.0242857142857</v>
      </c>
      <c r="I175" s="1"/>
    </row>
    <row r="176" spans="1:8" ht="15">
      <c r="A176" s="165">
        <v>3</v>
      </c>
      <c r="B176" s="101"/>
      <c r="C176" s="101"/>
      <c r="D176" s="101"/>
      <c r="E176" s="129" t="s">
        <v>65</v>
      </c>
      <c r="F176" s="59">
        <f>SUM(F177+F182+F184)</f>
        <v>42000</v>
      </c>
      <c r="G176" s="59">
        <f>SUM(G177+G182+G184)</f>
        <v>53770.2</v>
      </c>
      <c r="H176" s="59">
        <f t="shared" si="6"/>
        <v>128.0242857142857</v>
      </c>
    </row>
    <row r="177" spans="1:8" ht="15">
      <c r="A177" s="101"/>
      <c r="B177" s="165">
        <v>32</v>
      </c>
      <c r="C177" s="101"/>
      <c r="D177" s="101"/>
      <c r="E177" s="129" t="s">
        <v>70</v>
      </c>
      <c r="F177" s="59">
        <f>F180</f>
        <v>35000</v>
      </c>
      <c r="G177" s="59">
        <v>47846.1</v>
      </c>
      <c r="H177" s="59">
        <f t="shared" si="6"/>
        <v>136.70314285714284</v>
      </c>
    </row>
    <row r="178" spans="1:8" ht="15">
      <c r="A178" s="101"/>
      <c r="B178" s="165"/>
      <c r="C178" s="101">
        <v>322</v>
      </c>
      <c r="D178" s="101"/>
      <c r="E178" s="131" t="s">
        <v>72</v>
      </c>
      <c r="F178" s="61">
        <v>0</v>
      </c>
      <c r="G178" s="61">
        <v>15910.92</v>
      </c>
      <c r="H178" s="59"/>
    </row>
    <row r="179" spans="1:8" ht="15">
      <c r="A179" s="101"/>
      <c r="B179" s="165"/>
      <c r="C179" s="101"/>
      <c r="D179" s="101">
        <v>3224</v>
      </c>
      <c r="E179" s="131" t="s">
        <v>246</v>
      </c>
      <c r="F179" s="61">
        <v>0</v>
      </c>
      <c r="G179" s="61">
        <v>15910.92</v>
      </c>
      <c r="H179" s="59"/>
    </row>
    <row r="180" spans="1:8" ht="15">
      <c r="A180" s="101"/>
      <c r="B180" s="101"/>
      <c r="C180" s="101">
        <v>329</v>
      </c>
      <c r="D180" s="101"/>
      <c r="E180" s="131" t="s">
        <v>74</v>
      </c>
      <c r="F180" s="115">
        <v>35000</v>
      </c>
      <c r="G180" s="115">
        <v>31935.18</v>
      </c>
      <c r="H180" s="115">
        <f t="shared" si="6"/>
        <v>91.24337142857144</v>
      </c>
    </row>
    <row r="181" spans="1:8" ht="15">
      <c r="A181" s="101"/>
      <c r="B181" s="101"/>
      <c r="C181" s="101"/>
      <c r="D181" s="101">
        <v>3299</v>
      </c>
      <c r="E181" s="131" t="s">
        <v>251</v>
      </c>
      <c r="F181" s="115">
        <v>35000</v>
      </c>
      <c r="G181" s="115">
        <v>31935.18</v>
      </c>
      <c r="H181" s="115">
        <f t="shared" si="6"/>
        <v>91.24337142857144</v>
      </c>
    </row>
    <row r="182" spans="1:8" ht="15">
      <c r="A182" s="101"/>
      <c r="B182" s="165">
        <v>37</v>
      </c>
      <c r="C182" s="101"/>
      <c r="D182" s="101"/>
      <c r="E182" s="129" t="s">
        <v>70</v>
      </c>
      <c r="F182" s="59">
        <f>F183</f>
        <v>3000</v>
      </c>
      <c r="G182" s="59">
        <v>0</v>
      </c>
      <c r="H182" s="59">
        <f t="shared" si="6"/>
        <v>0</v>
      </c>
    </row>
    <row r="183" spans="1:8" ht="17.25" customHeight="1">
      <c r="A183" s="101"/>
      <c r="B183" s="101"/>
      <c r="C183" s="101">
        <v>372</v>
      </c>
      <c r="D183" s="101"/>
      <c r="E183" s="131" t="s">
        <v>77</v>
      </c>
      <c r="F183" s="115">
        <v>3000</v>
      </c>
      <c r="G183" s="115">
        <v>0</v>
      </c>
      <c r="H183" s="115">
        <f t="shared" si="6"/>
        <v>0</v>
      </c>
    </row>
    <row r="184" spans="1:8" ht="15">
      <c r="A184" s="101"/>
      <c r="B184" s="165">
        <v>38</v>
      </c>
      <c r="C184" s="101"/>
      <c r="D184" s="101"/>
      <c r="E184" s="129" t="s">
        <v>79</v>
      </c>
      <c r="F184" s="59">
        <f>F185</f>
        <v>4000</v>
      </c>
      <c r="G184" s="59">
        <v>5924.1</v>
      </c>
      <c r="H184" s="59">
        <f t="shared" si="6"/>
        <v>148.1025</v>
      </c>
    </row>
    <row r="185" spans="1:8" ht="15">
      <c r="A185" s="101"/>
      <c r="B185" s="101"/>
      <c r="C185" s="101">
        <v>381</v>
      </c>
      <c r="D185" s="101"/>
      <c r="E185" s="131" t="s">
        <v>80</v>
      </c>
      <c r="F185" s="115">
        <v>4000</v>
      </c>
      <c r="G185" s="115">
        <v>5924.1</v>
      </c>
      <c r="H185" s="115">
        <f t="shared" si="6"/>
        <v>148.1025</v>
      </c>
    </row>
    <row r="186" spans="1:8" ht="15">
      <c r="A186" s="101"/>
      <c r="B186" s="101"/>
      <c r="C186" s="101"/>
      <c r="D186" s="101">
        <v>3811</v>
      </c>
      <c r="E186" s="131" t="s">
        <v>253</v>
      </c>
      <c r="F186" s="115">
        <v>4000</v>
      </c>
      <c r="G186" s="115">
        <v>5924.1</v>
      </c>
      <c r="H186" s="115">
        <f t="shared" si="6"/>
        <v>148.1025</v>
      </c>
    </row>
    <row r="187" spans="1:8" ht="19.5" customHeight="1">
      <c r="A187" s="109"/>
      <c r="B187" s="109"/>
      <c r="C187" s="109"/>
      <c r="D187" s="109"/>
      <c r="E187" s="141" t="s">
        <v>256</v>
      </c>
      <c r="F187" s="36">
        <v>82000</v>
      </c>
      <c r="G187" s="36">
        <f>G188</f>
        <v>72951.1</v>
      </c>
      <c r="H187" s="36">
        <f t="shared" si="6"/>
        <v>88.96475609756098</v>
      </c>
    </row>
    <row r="188" spans="1:8" ht="15">
      <c r="A188" s="165">
        <v>3</v>
      </c>
      <c r="B188" s="101"/>
      <c r="C188" s="101"/>
      <c r="D188" s="101"/>
      <c r="E188" s="129" t="s">
        <v>65</v>
      </c>
      <c r="F188" s="59">
        <v>82000</v>
      </c>
      <c r="G188" s="59">
        <f>G189+G192+G196</f>
        <v>72951.1</v>
      </c>
      <c r="H188" s="59">
        <f t="shared" si="6"/>
        <v>88.96475609756098</v>
      </c>
    </row>
    <row r="189" spans="1:8" ht="15">
      <c r="A189" s="165"/>
      <c r="B189" s="165">
        <v>32</v>
      </c>
      <c r="C189" s="165"/>
      <c r="D189" s="165"/>
      <c r="E189" s="129" t="s">
        <v>70</v>
      </c>
      <c r="F189" s="59">
        <v>0</v>
      </c>
      <c r="G189" s="59">
        <v>1214.5</v>
      </c>
      <c r="H189" s="59"/>
    </row>
    <row r="190" spans="1:8" ht="15">
      <c r="A190" s="165"/>
      <c r="B190" s="101"/>
      <c r="C190" s="101">
        <v>329</v>
      </c>
      <c r="D190" s="101"/>
      <c r="E190" s="131" t="s">
        <v>74</v>
      </c>
      <c r="F190" s="61">
        <v>0</v>
      </c>
      <c r="G190" s="61">
        <v>1214.5</v>
      </c>
      <c r="H190" s="59"/>
    </row>
    <row r="191" spans="1:8" ht="15">
      <c r="A191" s="165"/>
      <c r="B191" s="101"/>
      <c r="C191" s="101"/>
      <c r="D191" s="101">
        <v>3299</v>
      </c>
      <c r="E191" s="131" t="s">
        <v>74</v>
      </c>
      <c r="F191" s="61">
        <v>0</v>
      </c>
      <c r="G191" s="61">
        <v>1214.5</v>
      </c>
      <c r="H191" s="59"/>
    </row>
    <row r="192" spans="1:8" ht="14.25" customHeight="1">
      <c r="A192" s="101"/>
      <c r="B192" s="165">
        <v>37</v>
      </c>
      <c r="C192" s="101"/>
      <c r="D192" s="101"/>
      <c r="E192" s="129" t="s">
        <v>244</v>
      </c>
      <c r="F192" s="59">
        <f>F193</f>
        <v>77000</v>
      </c>
      <c r="G192" s="59">
        <f>G193</f>
        <v>63636.6</v>
      </c>
      <c r="H192" s="59">
        <f t="shared" si="6"/>
        <v>82.64493506493507</v>
      </c>
    </row>
    <row r="193" spans="1:8" ht="15.75" customHeight="1">
      <c r="A193" s="101"/>
      <c r="B193" s="165"/>
      <c r="C193" s="101">
        <v>372</v>
      </c>
      <c r="D193" s="101"/>
      <c r="E193" s="131" t="s">
        <v>77</v>
      </c>
      <c r="F193" s="115">
        <f>F194+F195</f>
        <v>77000</v>
      </c>
      <c r="G193" s="115">
        <f>G194+G195</f>
        <v>63636.6</v>
      </c>
      <c r="H193" s="115">
        <f t="shared" si="6"/>
        <v>82.64493506493507</v>
      </c>
    </row>
    <row r="194" spans="1:8" ht="15">
      <c r="A194" s="101"/>
      <c r="B194" s="101"/>
      <c r="C194" s="101"/>
      <c r="D194" s="101">
        <v>3721</v>
      </c>
      <c r="E194" s="131" t="s">
        <v>260</v>
      </c>
      <c r="F194" s="115">
        <v>57000</v>
      </c>
      <c r="G194" s="115">
        <v>50593</v>
      </c>
      <c r="H194" s="115">
        <f t="shared" si="6"/>
        <v>88.75964912280702</v>
      </c>
    </row>
    <row r="195" spans="1:8" ht="15">
      <c r="A195" s="101"/>
      <c r="B195" s="101"/>
      <c r="C195" s="101"/>
      <c r="D195" s="101">
        <v>3722</v>
      </c>
      <c r="E195" s="131" t="s">
        <v>261</v>
      </c>
      <c r="F195" s="115">
        <v>20000</v>
      </c>
      <c r="G195" s="115">
        <v>13043.6</v>
      </c>
      <c r="H195" s="115">
        <f t="shared" si="6"/>
        <v>65.218</v>
      </c>
    </row>
    <row r="196" spans="1:8" ht="15">
      <c r="A196" s="101"/>
      <c r="B196" s="165">
        <v>38</v>
      </c>
      <c r="C196" s="101"/>
      <c r="D196" s="101"/>
      <c r="E196" s="131" t="s">
        <v>79</v>
      </c>
      <c r="F196" s="232">
        <v>5000</v>
      </c>
      <c r="G196" s="232">
        <v>8100</v>
      </c>
      <c r="H196" s="232">
        <f t="shared" si="6"/>
        <v>162</v>
      </c>
    </row>
    <row r="197" spans="1:8" ht="15">
      <c r="A197" s="101"/>
      <c r="B197" s="101"/>
      <c r="C197" s="101">
        <v>381</v>
      </c>
      <c r="D197" s="101"/>
      <c r="E197" s="131" t="s">
        <v>80</v>
      </c>
      <c r="F197" s="115">
        <v>5000</v>
      </c>
      <c r="G197" s="115">
        <v>8100</v>
      </c>
      <c r="H197" s="115">
        <f t="shared" si="6"/>
        <v>162</v>
      </c>
    </row>
    <row r="198" spans="1:8" ht="15">
      <c r="A198" s="101"/>
      <c r="B198" s="101"/>
      <c r="C198" s="101"/>
      <c r="D198" s="101">
        <v>3811</v>
      </c>
      <c r="E198" s="131" t="s">
        <v>266</v>
      </c>
      <c r="F198" s="115">
        <v>5000</v>
      </c>
      <c r="G198" s="115">
        <v>8100</v>
      </c>
      <c r="H198" s="115">
        <f t="shared" si="6"/>
        <v>162</v>
      </c>
    </row>
    <row r="199" spans="1:8" ht="18" customHeight="1">
      <c r="A199" s="109"/>
      <c r="B199" s="109"/>
      <c r="C199" s="109"/>
      <c r="D199" s="109"/>
      <c r="E199" s="141" t="s">
        <v>270</v>
      </c>
      <c r="F199" s="36">
        <v>65000</v>
      </c>
      <c r="G199" s="36">
        <v>19800</v>
      </c>
      <c r="H199" s="36">
        <f aca="true" t="shared" si="7" ref="H199:H232">G199/F199*100</f>
        <v>30.461538461538463</v>
      </c>
    </row>
    <row r="200" spans="1:8" ht="15">
      <c r="A200" s="165">
        <v>3</v>
      </c>
      <c r="B200" s="101"/>
      <c r="C200" s="101"/>
      <c r="D200" s="101"/>
      <c r="E200" s="129" t="s">
        <v>65</v>
      </c>
      <c r="F200" s="59">
        <f>F201</f>
        <v>35000</v>
      </c>
      <c r="G200" s="59">
        <f>G201</f>
        <v>19800</v>
      </c>
      <c r="H200" s="59">
        <f t="shared" si="7"/>
        <v>56.57142857142857</v>
      </c>
    </row>
    <row r="201" spans="1:8" ht="15">
      <c r="A201" s="101"/>
      <c r="B201" s="165">
        <v>38</v>
      </c>
      <c r="C201" s="101"/>
      <c r="D201" s="101"/>
      <c r="E201" s="129" t="s">
        <v>79</v>
      </c>
      <c r="F201" s="59">
        <f>F202</f>
        <v>35000</v>
      </c>
      <c r="G201" s="59">
        <v>19800</v>
      </c>
      <c r="H201" s="59">
        <f t="shared" si="7"/>
        <v>56.57142857142857</v>
      </c>
    </row>
    <row r="202" spans="1:8" ht="15">
      <c r="A202" s="101"/>
      <c r="B202" s="101"/>
      <c r="C202" s="101">
        <v>381</v>
      </c>
      <c r="D202" s="101"/>
      <c r="E202" s="131" t="s">
        <v>80</v>
      </c>
      <c r="F202" s="115">
        <v>35000</v>
      </c>
      <c r="G202" s="115">
        <v>19800</v>
      </c>
      <c r="H202" s="115">
        <f t="shared" si="7"/>
        <v>56.57142857142857</v>
      </c>
    </row>
    <row r="203" spans="1:8" ht="15">
      <c r="A203" s="101"/>
      <c r="B203" s="165"/>
      <c r="C203" s="101"/>
      <c r="D203" s="101">
        <v>3811</v>
      </c>
      <c r="E203" s="129" t="s">
        <v>236</v>
      </c>
      <c r="F203" s="61">
        <v>35000</v>
      </c>
      <c r="G203" s="61">
        <v>19800</v>
      </c>
      <c r="H203" s="59">
        <f t="shared" si="7"/>
        <v>56.57142857142857</v>
      </c>
    </row>
    <row r="204" spans="1:8" ht="15">
      <c r="A204" s="165">
        <v>4</v>
      </c>
      <c r="B204" s="101"/>
      <c r="C204" s="101"/>
      <c r="D204" s="101"/>
      <c r="E204" s="129" t="s">
        <v>83</v>
      </c>
      <c r="F204" s="59">
        <f>F205</f>
        <v>30000</v>
      </c>
      <c r="G204" s="61">
        <f>G205</f>
        <v>0</v>
      </c>
      <c r="H204" s="59">
        <f t="shared" si="7"/>
        <v>0</v>
      </c>
    </row>
    <row r="205" spans="1:8" ht="15">
      <c r="A205" s="101"/>
      <c r="B205" s="165">
        <v>41</v>
      </c>
      <c r="C205" s="101"/>
      <c r="D205" s="101"/>
      <c r="E205" s="129" t="s">
        <v>83</v>
      </c>
      <c r="F205" s="59">
        <f>F206</f>
        <v>30000</v>
      </c>
      <c r="G205" s="61">
        <v>0</v>
      </c>
      <c r="H205" s="59">
        <f t="shared" si="7"/>
        <v>0</v>
      </c>
    </row>
    <row r="206" spans="1:8" ht="15">
      <c r="A206" s="101"/>
      <c r="B206" s="101"/>
      <c r="C206" s="101">
        <v>411</v>
      </c>
      <c r="D206" s="101"/>
      <c r="E206" s="131" t="s">
        <v>273</v>
      </c>
      <c r="F206" s="115">
        <v>30000</v>
      </c>
      <c r="G206" s="115">
        <v>0</v>
      </c>
      <c r="H206" s="115">
        <f t="shared" si="7"/>
        <v>0</v>
      </c>
    </row>
    <row r="207" spans="1:8" ht="19.5" customHeight="1">
      <c r="A207" s="109"/>
      <c r="B207" s="109"/>
      <c r="C207" s="109"/>
      <c r="D207" s="109"/>
      <c r="E207" s="141" t="s">
        <v>274</v>
      </c>
      <c r="F207" s="36">
        <v>50000</v>
      </c>
      <c r="G207" s="36">
        <v>6000</v>
      </c>
      <c r="H207" s="36">
        <f t="shared" si="7"/>
        <v>12</v>
      </c>
    </row>
    <row r="208" spans="1:8" ht="15">
      <c r="A208" s="165">
        <v>3</v>
      </c>
      <c r="B208" s="101"/>
      <c r="C208" s="101"/>
      <c r="D208" s="101"/>
      <c r="E208" s="129" t="s">
        <v>65</v>
      </c>
      <c r="F208" s="59">
        <f>F209+F211</f>
        <v>50000</v>
      </c>
      <c r="G208" s="59">
        <f>G209+G211</f>
        <v>6000</v>
      </c>
      <c r="H208" s="59">
        <f t="shared" si="7"/>
        <v>12</v>
      </c>
    </row>
    <row r="209" spans="1:8" ht="15">
      <c r="A209" s="101"/>
      <c r="B209" s="165">
        <v>32</v>
      </c>
      <c r="C209" s="101"/>
      <c r="D209" s="101"/>
      <c r="E209" s="129" t="s">
        <v>70</v>
      </c>
      <c r="F209" s="59">
        <f>F210</f>
        <v>25000</v>
      </c>
      <c r="G209" s="59">
        <v>0</v>
      </c>
      <c r="H209" s="59">
        <f t="shared" si="7"/>
        <v>0</v>
      </c>
    </row>
    <row r="210" spans="1:8" ht="15">
      <c r="A210" s="101"/>
      <c r="B210" s="101"/>
      <c r="C210" s="101">
        <v>329</v>
      </c>
      <c r="D210" s="101"/>
      <c r="E210" s="131" t="s">
        <v>74</v>
      </c>
      <c r="F210" s="115">
        <v>25000</v>
      </c>
      <c r="G210" s="115">
        <v>0</v>
      </c>
      <c r="H210" s="115">
        <f t="shared" si="7"/>
        <v>0</v>
      </c>
    </row>
    <row r="211" spans="1:8" ht="15">
      <c r="A211" s="101"/>
      <c r="B211" s="165">
        <v>38</v>
      </c>
      <c r="C211" s="101"/>
      <c r="D211" s="101"/>
      <c r="E211" s="129" t="s">
        <v>79</v>
      </c>
      <c r="F211" s="59">
        <f>F212</f>
        <v>25000</v>
      </c>
      <c r="G211" s="59">
        <v>6000</v>
      </c>
      <c r="H211" s="59">
        <f t="shared" si="7"/>
        <v>24</v>
      </c>
    </row>
    <row r="212" spans="1:8" ht="15">
      <c r="A212" s="101"/>
      <c r="B212" s="101"/>
      <c r="C212" s="101">
        <v>381</v>
      </c>
      <c r="D212" s="101"/>
      <c r="E212" s="131" t="s">
        <v>80</v>
      </c>
      <c r="F212" s="115">
        <v>25000</v>
      </c>
      <c r="G212" s="115">
        <v>6000</v>
      </c>
      <c r="H212" s="115">
        <f t="shared" si="7"/>
        <v>24</v>
      </c>
    </row>
    <row r="213" spans="1:8" ht="15">
      <c r="A213" s="101"/>
      <c r="B213" s="101"/>
      <c r="C213" s="101"/>
      <c r="D213" s="101">
        <v>3811</v>
      </c>
      <c r="E213" s="131" t="s">
        <v>278</v>
      </c>
      <c r="F213" s="115">
        <v>25000</v>
      </c>
      <c r="G213" s="115">
        <v>6000</v>
      </c>
      <c r="H213" s="115">
        <f t="shared" si="7"/>
        <v>24</v>
      </c>
    </row>
    <row r="214" spans="1:8" ht="21.75" customHeight="1">
      <c r="A214" s="109"/>
      <c r="B214" s="109"/>
      <c r="C214" s="109"/>
      <c r="D214" s="109"/>
      <c r="E214" s="141" t="s">
        <v>279</v>
      </c>
      <c r="F214" s="36">
        <v>83000</v>
      </c>
      <c r="G214" s="36">
        <v>40294.95</v>
      </c>
      <c r="H214" s="36">
        <f t="shared" si="7"/>
        <v>48.54813253012048</v>
      </c>
    </row>
    <row r="215" spans="1:8" ht="15">
      <c r="A215" s="165">
        <v>3</v>
      </c>
      <c r="B215" s="101"/>
      <c r="C215" s="101"/>
      <c r="D215" s="101"/>
      <c r="E215" s="129" t="s">
        <v>65</v>
      </c>
      <c r="F215" s="59">
        <f>F216+F222</f>
        <v>83000</v>
      </c>
      <c r="G215" s="59">
        <f>G216+G222</f>
        <v>40294.95</v>
      </c>
      <c r="H215" s="59">
        <f t="shared" si="7"/>
        <v>48.54813253012048</v>
      </c>
    </row>
    <row r="216" spans="1:8" ht="15">
      <c r="A216" s="101"/>
      <c r="B216" s="165">
        <v>32</v>
      </c>
      <c r="C216" s="101"/>
      <c r="D216" s="101"/>
      <c r="E216" s="129" t="s">
        <v>70</v>
      </c>
      <c r="F216" s="59">
        <f>F219+F221</f>
        <v>33000</v>
      </c>
      <c r="G216" s="59">
        <f>G217+G219+G221</f>
        <v>9054.95</v>
      </c>
      <c r="H216" s="59">
        <f t="shared" si="7"/>
        <v>27.439242424242426</v>
      </c>
    </row>
    <row r="217" spans="1:8" ht="15">
      <c r="A217" s="101"/>
      <c r="B217" s="165"/>
      <c r="C217" s="101">
        <v>322</v>
      </c>
      <c r="D217" s="101"/>
      <c r="E217" s="131" t="s">
        <v>72</v>
      </c>
      <c r="F217" s="61">
        <v>0</v>
      </c>
      <c r="G217" s="61">
        <v>929.95</v>
      </c>
      <c r="H217" s="61"/>
    </row>
    <row r="218" spans="1:8" ht="15">
      <c r="A218" s="101"/>
      <c r="B218" s="165"/>
      <c r="C218" s="101"/>
      <c r="D218" s="101">
        <v>3223</v>
      </c>
      <c r="E218" s="131" t="s">
        <v>111</v>
      </c>
      <c r="F218" s="61">
        <v>0</v>
      </c>
      <c r="G218" s="61">
        <v>929.95</v>
      </c>
      <c r="H218" s="61"/>
    </row>
    <row r="219" spans="1:8" ht="15">
      <c r="A219" s="101"/>
      <c r="B219" s="101"/>
      <c r="C219" s="101">
        <v>323</v>
      </c>
      <c r="D219" s="101"/>
      <c r="E219" s="131" t="s">
        <v>73</v>
      </c>
      <c r="F219" s="61">
        <v>13000</v>
      </c>
      <c r="G219" s="115">
        <v>8125</v>
      </c>
      <c r="H219" s="115">
        <f t="shared" si="7"/>
        <v>62.5</v>
      </c>
    </row>
    <row r="220" spans="1:8" ht="15">
      <c r="A220" s="101"/>
      <c r="B220" s="101"/>
      <c r="C220" s="101"/>
      <c r="D220" s="101">
        <v>3239</v>
      </c>
      <c r="E220" s="131" t="s">
        <v>115</v>
      </c>
      <c r="F220" s="61">
        <v>13000</v>
      </c>
      <c r="G220" s="115">
        <v>8125</v>
      </c>
      <c r="H220" s="115">
        <f t="shared" si="7"/>
        <v>62.5</v>
      </c>
    </row>
    <row r="221" spans="1:8" ht="15">
      <c r="A221" s="165"/>
      <c r="B221" s="101"/>
      <c r="C221" s="101">
        <v>329</v>
      </c>
      <c r="D221" s="101"/>
      <c r="E221" s="131" t="s">
        <v>74</v>
      </c>
      <c r="F221" s="115">
        <v>20000</v>
      </c>
      <c r="G221" s="115">
        <v>0</v>
      </c>
      <c r="H221" s="115">
        <f t="shared" si="7"/>
        <v>0</v>
      </c>
    </row>
    <row r="222" spans="1:8" ht="15">
      <c r="A222" s="101"/>
      <c r="B222" s="165">
        <v>38</v>
      </c>
      <c r="C222" s="101"/>
      <c r="D222" s="101"/>
      <c r="E222" s="167" t="s">
        <v>79</v>
      </c>
      <c r="F222" s="59">
        <f>F223</f>
        <v>50000</v>
      </c>
      <c r="G222" s="59">
        <v>31240</v>
      </c>
      <c r="H222" s="59">
        <f t="shared" si="7"/>
        <v>62.480000000000004</v>
      </c>
    </row>
    <row r="223" spans="1:8" ht="15">
      <c r="A223" s="101"/>
      <c r="B223" s="165"/>
      <c r="C223" s="101">
        <v>381</v>
      </c>
      <c r="D223" s="101"/>
      <c r="E223" s="168" t="s">
        <v>80</v>
      </c>
      <c r="F223" s="115">
        <v>50000</v>
      </c>
      <c r="G223" s="115">
        <v>31240</v>
      </c>
      <c r="H223" s="115">
        <f t="shared" si="7"/>
        <v>62.480000000000004</v>
      </c>
    </row>
    <row r="224" spans="1:8" ht="15">
      <c r="A224" s="101"/>
      <c r="B224" s="165"/>
      <c r="C224" s="101"/>
      <c r="D224" s="101">
        <v>3811</v>
      </c>
      <c r="E224" s="168" t="s">
        <v>278</v>
      </c>
      <c r="F224" s="115">
        <v>50000</v>
      </c>
      <c r="G224" s="115">
        <v>31240</v>
      </c>
      <c r="H224" s="115">
        <f t="shared" si="7"/>
        <v>62.480000000000004</v>
      </c>
    </row>
    <row r="225" spans="1:8" ht="18.75" customHeight="1">
      <c r="A225" s="109"/>
      <c r="B225" s="109"/>
      <c r="C225" s="109"/>
      <c r="D225" s="109"/>
      <c r="E225" s="141" t="s">
        <v>283</v>
      </c>
      <c r="F225" s="36">
        <v>620000</v>
      </c>
      <c r="G225" s="36">
        <f>G226+G234</f>
        <v>484530.28</v>
      </c>
      <c r="H225" s="36">
        <f t="shared" si="7"/>
        <v>78.15004516129032</v>
      </c>
    </row>
    <row r="226" spans="1:8" ht="15">
      <c r="A226" s="111">
        <v>3</v>
      </c>
      <c r="B226" s="112"/>
      <c r="C226" s="112"/>
      <c r="D226" s="112"/>
      <c r="E226" s="129" t="s">
        <v>65</v>
      </c>
      <c r="F226" s="59">
        <f>F227</f>
        <v>190000</v>
      </c>
      <c r="G226" s="59">
        <f>G227</f>
        <v>467530.28</v>
      </c>
      <c r="H226" s="59">
        <f t="shared" si="7"/>
        <v>246.06856842105262</v>
      </c>
    </row>
    <row r="227" spans="1:8" ht="15">
      <c r="A227" s="112"/>
      <c r="B227" s="111">
        <v>32</v>
      </c>
      <c r="C227" s="112"/>
      <c r="D227" s="112"/>
      <c r="E227" s="129" t="s">
        <v>70</v>
      </c>
      <c r="F227" s="59">
        <f>F231</f>
        <v>190000</v>
      </c>
      <c r="G227" s="59">
        <f>G228+G231</f>
        <v>467530.28</v>
      </c>
      <c r="H227" s="59">
        <f t="shared" si="7"/>
        <v>246.06856842105262</v>
      </c>
    </row>
    <row r="228" spans="1:8" ht="15">
      <c r="A228" s="112"/>
      <c r="B228" s="111"/>
      <c r="C228" s="112">
        <v>322</v>
      </c>
      <c r="D228" s="112"/>
      <c r="E228" s="131" t="s">
        <v>72</v>
      </c>
      <c r="F228" s="61">
        <v>0</v>
      </c>
      <c r="G228" s="115">
        <f>SUM(G229:G230)</f>
        <v>234530.5</v>
      </c>
      <c r="H228" s="59"/>
    </row>
    <row r="229" spans="1:8" ht="15">
      <c r="A229" s="112"/>
      <c r="B229" s="111"/>
      <c r="C229" s="112"/>
      <c r="D229" s="112">
        <v>3223</v>
      </c>
      <c r="E229" s="131" t="s">
        <v>111</v>
      </c>
      <c r="F229" s="61">
        <v>0</v>
      </c>
      <c r="G229" s="61">
        <v>60689.31</v>
      </c>
      <c r="H229" s="59"/>
    </row>
    <row r="230" spans="1:8" ht="15">
      <c r="A230" s="112"/>
      <c r="B230" s="111"/>
      <c r="C230" s="112"/>
      <c r="D230" s="112">
        <v>3224</v>
      </c>
      <c r="E230" s="169" t="s">
        <v>286</v>
      </c>
      <c r="F230" s="61">
        <v>0</v>
      </c>
      <c r="G230" s="61">
        <v>173841.19</v>
      </c>
      <c r="H230" s="59"/>
    </row>
    <row r="231" spans="1:8" ht="15">
      <c r="A231" s="112"/>
      <c r="B231" s="112"/>
      <c r="C231" s="112">
        <v>323</v>
      </c>
      <c r="D231" s="112"/>
      <c r="E231" s="131" t="s">
        <v>73</v>
      </c>
      <c r="F231" s="115">
        <v>190000</v>
      </c>
      <c r="G231" s="115">
        <f>SUM(G232:G233)</f>
        <v>232999.78</v>
      </c>
      <c r="H231" s="115">
        <f t="shared" si="7"/>
        <v>122.63146315789473</v>
      </c>
    </row>
    <row r="232" spans="1:8" ht="15">
      <c r="A232" s="112"/>
      <c r="B232" s="112"/>
      <c r="C232" s="112"/>
      <c r="D232" s="112">
        <v>3232</v>
      </c>
      <c r="E232" s="131" t="s">
        <v>112</v>
      </c>
      <c r="F232" s="115">
        <v>190000</v>
      </c>
      <c r="G232" s="115">
        <v>228210.46</v>
      </c>
      <c r="H232" s="115">
        <f t="shared" si="7"/>
        <v>120.11076842105264</v>
      </c>
    </row>
    <row r="233" spans="1:8" ht="15">
      <c r="A233" s="112"/>
      <c r="B233" s="112"/>
      <c r="C233" s="112"/>
      <c r="D233" s="112">
        <v>3234</v>
      </c>
      <c r="E233" s="131" t="s">
        <v>137</v>
      </c>
      <c r="F233" s="115">
        <v>0</v>
      </c>
      <c r="G233" s="115">
        <v>4789.32</v>
      </c>
      <c r="H233" s="132"/>
    </row>
    <row r="234" spans="1:8" ht="15.75" customHeight="1">
      <c r="A234" s="111">
        <v>4</v>
      </c>
      <c r="B234" s="112"/>
      <c r="C234" s="112"/>
      <c r="D234" s="112"/>
      <c r="E234" s="129" t="s">
        <v>82</v>
      </c>
      <c r="F234" s="57">
        <f>F235</f>
        <v>430000</v>
      </c>
      <c r="G234" s="57">
        <f>G235</f>
        <v>17000</v>
      </c>
      <c r="H234" s="57">
        <f>G234/F234*100</f>
        <v>3.953488372093023</v>
      </c>
    </row>
    <row r="235" spans="1:8" ht="15.75" customHeight="1">
      <c r="A235" s="112"/>
      <c r="B235" s="111">
        <v>42</v>
      </c>
      <c r="C235" s="112"/>
      <c r="D235" s="112"/>
      <c r="E235" s="129" t="s">
        <v>86</v>
      </c>
      <c r="F235" s="57">
        <f>F236</f>
        <v>430000</v>
      </c>
      <c r="G235" s="57">
        <v>17000</v>
      </c>
      <c r="H235" s="57">
        <f>G235/F235*100</f>
        <v>3.953488372093023</v>
      </c>
    </row>
    <row r="236" spans="1:8" ht="15.75" customHeight="1">
      <c r="A236" s="112"/>
      <c r="B236" s="112"/>
      <c r="C236" s="112">
        <v>422</v>
      </c>
      <c r="D236" s="112"/>
      <c r="E236" s="131" t="s">
        <v>88</v>
      </c>
      <c r="F236" s="132">
        <v>430000</v>
      </c>
      <c r="G236" s="132">
        <v>17000</v>
      </c>
      <c r="H236" s="132">
        <f>G236/F236*100</f>
        <v>3.953488372093023</v>
      </c>
    </row>
    <row r="237" spans="1:8" ht="15.75" customHeight="1">
      <c r="A237" s="112"/>
      <c r="B237" s="112"/>
      <c r="C237" s="112"/>
      <c r="D237" s="112">
        <v>4227</v>
      </c>
      <c r="E237" s="131" t="s">
        <v>346</v>
      </c>
      <c r="F237" s="132">
        <v>430000</v>
      </c>
      <c r="G237" s="132">
        <v>17000</v>
      </c>
      <c r="H237" s="132">
        <f>G237/F237*100</f>
        <v>3.953488372093023</v>
      </c>
    </row>
    <row r="238" ht="25.5" customHeight="1"/>
    <row r="239" ht="69" customHeight="1"/>
    <row r="241" spans="5:6" ht="15">
      <c r="E241">
        <v>12</v>
      </c>
      <c r="F241"/>
    </row>
    <row r="244" spans="1:8" ht="15">
      <c r="A244" s="173"/>
      <c r="B244" s="174"/>
      <c r="C244" s="175"/>
      <c r="D244" s="175"/>
      <c r="E244" s="176"/>
      <c r="F244" s="172"/>
      <c r="G244" s="172"/>
      <c r="H244" s="172"/>
    </row>
    <row r="245" spans="1:8" ht="15">
      <c r="A245" s="177"/>
      <c r="B245" s="178"/>
      <c r="C245" s="178"/>
      <c r="D245" s="178"/>
      <c r="E245" s="178"/>
      <c r="F245" s="172"/>
      <c r="G245" s="172"/>
      <c r="H245" s="172"/>
    </row>
    <row r="246" spans="1:8" ht="15">
      <c r="A246" s="177"/>
      <c r="B246" s="178"/>
      <c r="C246" s="178"/>
      <c r="D246" s="178"/>
      <c r="E246" s="178"/>
      <c r="F246" s="172"/>
      <c r="G246" s="172"/>
      <c r="H246" s="172"/>
    </row>
    <row r="247" spans="1:8" ht="15.75">
      <c r="A247" s="179"/>
      <c r="B247" s="180"/>
      <c r="C247" s="178"/>
      <c r="D247" s="178"/>
      <c r="E247" s="174"/>
      <c r="F247" s="172"/>
      <c r="G247" s="172"/>
      <c r="H247" s="172"/>
    </row>
    <row r="248" spans="1:8" ht="15">
      <c r="A248" s="177"/>
      <c r="B248" s="180"/>
      <c r="C248" s="178"/>
      <c r="D248" s="178"/>
      <c r="E248" s="174"/>
      <c r="F248" s="172"/>
      <c r="G248" s="172"/>
      <c r="H248" s="172"/>
    </row>
    <row r="249" spans="1:8" ht="15">
      <c r="A249" s="174"/>
      <c r="B249" s="174"/>
      <c r="C249" s="174"/>
      <c r="D249" s="174"/>
      <c r="E249" s="181"/>
      <c r="F249" s="172"/>
      <c r="G249" s="172"/>
      <c r="H249" s="172"/>
    </row>
    <row r="250" spans="1:8" ht="15">
      <c r="A250" s="177"/>
      <c r="B250" s="178"/>
      <c r="C250" s="178"/>
      <c r="D250" s="178"/>
      <c r="E250" s="178"/>
      <c r="F250" s="172"/>
      <c r="G250" s="172"/>
      <c r="H250" s="172"/>
    </row>
    <row r="251" spans="1:8" ht="15">
      <c r="A251" s="174"/>
      <c r="B251" s="174"/>
      <c r="C251" s="174"/>
      <c r="D251" s="174"/>
      <c r="E251" s="174"/>
      <c r="F251" s="172"/>
      <c r="G251" s="172"/>
      <c r="H251" s="172"/>
    </row>
    <row r="252" spans="1:8" ht="15">
      <c r="A252" s="174"/>
      <c r="B252" s="182"/>
      <c r="C252" s="174"/>
      <c r="D252" s="174"/>
      <c r="E252" s="174"/>
      <c r="F252" s="172"/>
      <c r="G252" s="172"/>
      <c r="H252" s="172"/>
    </row>
    <row r="253" spans="1:8" ht="15">
      <c r="A253" s="178"/>
      <c r="B253" s="178"/>
      <c r="C253" s="178"/>
      <c r="D253" s="178"/>
      <c r="E253" s="174"/>
      <c r="F253" s="172"/>
      <c r="G253" s="172"/>
      <c r="H253" s="172"/>
    </row>
    <row r="254" spans="1:8" ht="15">
      <c r="A254" s="178"/>
      <c r="B254" s="178"/>
      <c r="C254" s="178"/>
      <c r="D254" s="178"/>
      <c r="E254" s="174"/>
      <c r="F254" s="172"/>
      <c r="G254" s="172"/>
      <c r="H254" s="172"/>
    </row>
    <row r="255" spans="1:8" ht="15">
      <c r="A255" s="178"/>
      <c r="B255" s="178"/>
      <c r="C255" s="178"/>
      <c r="D255" s="178"/>
      <c r="E255" s="174"/>
      <c r="F255" s="172"/>
      <c r="G255" s="172"/>
      <c r="H255" s="172"/>
    </row>
    <row r="256" spans="1:8" ht="15">
      <c r="A256" s="174"/>
      <c r="B256" s="174"/>
      <c r="C256" s="174"/>
      <c r="D256" s="174"/>
      <c r="E256" s="182"/>
      <c r="F256" s="172"/>
      <c r="G256" s="182"/>
      <c r="H256" s="172"/>
    </row>
    <row r="257" spans="1:8" ht="15">
      <c r="A257" s="174"/>
      <c r="B257" s="174"/>
      <c r="C257" s="174"/>
      <c r="D257" s="174"/>
      <c r="E257" s="182"/>
      <c r="F257" s="172"/>
      <c r="G257" s="182"/>
      <c r="H257" s="172"/>
    </row>
    <row r="266" ht="15">
      <c r="E266">
        <v>13</v>
      </c>
    </row>
  </sheetData>
  <sheetProtection/>
  <mergeCells count="4">
    <mergeCell ref="E2:G2"/>
    <mergeCell ref="A3:I3"/>
    <mergeCell ref="A4:H4"/>
    <mergeCell ref="A24:H24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3"/>
  <sheetViews>
    <sheetView tabSelected="1" view="pageBreakPreview" zoomScaleSheetLayoutView="100" workbookViewId="0" topLeftCell="A432">
      <selection activeCell="E443" sqref="E443"/>
    </sheetView>
  </sheetViews>
  <sheetFormatPr defaultColWidth="9.140625" defaultRowHeight="15"/>
  <cols>
    <col min="1" max="1" width="2.7109375" style="20" customWidth="1"/>
    <col min="2" max="2" width="3.421875" style="20" customWidth="1"/>
    <col min="3" max="3" width="4.28125" style="20" customWidth="1"/>
    <col min="4" max="4" width="5.57421875" style="20" customWidth="1"/>
    <col min="5" max="5" width="54.421875" style="0" customWidth="1"/>
    <col min="6" max="6" width="14.28125" style="13" bestFit="1" customWidth="1"/>
    <col min="7" max="7" width="18.00390625" style="13" customWidth="1"/>
    <col min="8" max="8" width="15.421875" style="13" customWidth="1"/>
    <col min="9" max="9" width="0" style="0" hidden="1" customWidth="1"/>
  </cols>
  <sheetData>
    <row r="1" spans="1:8" ht="40.5" customHeight="1">
      <c r="A1" s="251" t="s">
        <v>347</v>
      </c>
      <c r="B1" s="252"/>
      <c r="C1" s="252"/>
      <c r="D1" s="252"/>
      <c r="E1" s="252"/>
      <c r="F1" s="252"/>
      <c r="G1" s="252"/>
      <c r="H1" s="253"/>
    </row>
    <row r="2" spans="1:8" ht="67.5" customHeight="1">
      <c r="A2" s="100" t="s">
        <v>17</v>
      </c>
      <c r="B2" s="100" t="s">
        <v>18</v>
      </c>
      <c r="C2" s="100" t="s">
        <v>19</v>
      </c>
      <c r="D2" s="25" t="s">
        <v>20</v>
      </c>
      <c r="E2" s="215" t="s">
        <v>337</v>
      </c>
      <c r="F2" s="202" t="s">
        <v>331</v>
      </c>
      <c r="G2" s="202" t="s">
        <v>326</v>
      </c>
      <c r="H2" s="203" t="s">
        <v>343</v>
      </c>
    </row>
    <row r="3" spans="1:8" ht="15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2">
        <v>6</v>
      </c>
      <c r="G3" s="102">
        <v>7</v>
      </c>
      <c r="H3" s="102">
        <v>8</v>
      </c>
    </row>
    <row r="4" spans="1:8" ht="15">
      <c r="A4" s="103"/>
      <c r="B4" s="103"/>
      <c r="C4" s="103"/>
      <c r="D4" s="103"/>
      <c r="E4" s="104" t="s">
        <v>99</v>
      </c>
      <c r="F4" s="105">
        <f>F5+F49+F68</f>
        <v>34084432.59</v>
      </c>
      <c r="G4" s="105">
        <f>G5+G49+G68</f>
        <v>6632316.38</v>
      </c>
      <c r="H4" s="105">
        <f aca="true" t="shared" si="0" ref="H4:H68">G4/F4*100</f>
        <v>19.458491387490042</v>
      </c>
    </row>
    <row r="5" spans="1:8" ht="15">
      <c r="A5" s="106"/>
      <c r="B5" s="106"/>
      <c r="C5" s="107"/>
      <c r="D5" s="107"/>
      <c r="E5" s="108" t="s">
        <v>100</v>
      </c>
      <c r="F5" s="32">
        <f>F7</f>
        <v>315500</v>
      </c>
      <c r="G5" s="32">
        <f>G7</f>
        <v>459156.6</v>
      </c>
      <c r="H5" s="32">
        <f t="shared" si="0"/>
        <v>145.5329952456418</v>
      </c>
    </row>
    <row r="6" spans="1:8" ht="15">
      <c r="A6" s="106"/>
      <c r="B6" s="106"/>
      <c r="C6" s="107"/>
      <c r="D6" s="107"/>
      <c r="E6" s="108"/>
      <c r="F6" s="32"/>
      <c r="G6" s="32"/>
      <c r="H6" s="32"/>
    </row>
    <row r="7" spans="1:8" ht="15">
      <c r="A7" s="109"/>
      <c r="B7" s="109"/>
      <c r="C7" s="110"/>
      <c r="D7" s="110"/>
      <c r="E7" s="110" t="s">
        <v>101</v>
      </c>
      <c r="F7" s="36">
        <f>F10</f>
        <v>315500</v>
      </c>
      <c r="G7" s="36">
        <f>G10</f>
        <v>459156.6</v>
      </c>
      <c r="H7" s="36">
        <f t="shared" si="0"/>
        <v>145.5329952456418</v>
      </c>
    </row>
    <row r="8" spans="1:8" ht="15">
      <c r="A8" s="111"/>
      <c r="B8" s="112"/>
      <c r="C8" s="113"/>
      <c r="D8" s="113"/>
      <c r="E8" s="114" t="s">
        <v>102</v>
      </c>
      <c r="F8" s="115"/>
      <c r="G8" s="115"/>
      <c r="H8" s="115"/>
    </row>
    <row r="9" spans="1:8" ht="15">
      <c r="A9" s="116"/>
      <c r="B9" s="117"/>
      <c r="C9" s="113"/>
      <c r="D9" s="113"/>
      <c r="E9" s="114" t="s">
        <v>103</v>
      </c>
      <c r="F9" s="118"/>
      <c r="G9" s="118"/>
      <c r="H9" s="118" t="e">
        <f t="shared" si="0"/>
        <v>#DIV/0!</v>
      </c>
    </row>
    <row r="10" spans="1:8" ht="26.25">
      <c r="A10" s="119"/>
      <c r="B10" s="119"/>
      <c r="C10" s="110"/>
      <c r="D10" s="110"/>
      <c r="E10" s="110" t="s">
        <v>104</v>
      </c>
      <c r="F10" s="120">
        <f>F11+F43</f>
        <v>315500</v>
      </c>
      <c r="G10" s="120">
        <f>G11+G43</f>
        <v>459156.6</v>
      </c>
      <c r="H10" s="120">
        <f t="shared" si="0"/>
        <v>145.5329952456418</v>
      </c>
    </row>
    <row r="11" spans="1:8" ht="15">
      <c r="A11" s="121"/>
      <c r="B11" s="121"/>
      <c r="C11" s="122"/>
      <c r="D11" s="122"/>
      <c r="E11" s="123" t="s">
        <v>105</v>
      </c>
      <c r="F11" s="124">
        <f>F13+F39</f>
        <v>305500</v>
      </c>
      <c r="G11" s="124">
        <f>G13+G39</f>
        <v>449875.73</v>
      </c>
      <c r="H11" s="124">
        <f t="shared" si="0"/>
        <v>147.25883142389523</v>
      </c>
    </row>
    <row r="12" spans="1:8" ht="15">
      <c r="A12" s="116"/>
      <c r="B12" s="116"/>
      <c r="C12" s="114"/>
      <c r="D12" s="114"/>
      <c r="E12" s="114" t="s">
        <v>22</v>
      </c>
      <c r="F12" s="125">
        <f>F11</f>
        <v>305500</v>
      </c>
      <c r="G12" s="125">
        <f>G11</f>
        <v>449875.73</v>
      </c>
      <c r="H12" s="125">
        <f t="shared" si="0"/>
        <v>147.25883142389523</v>
      </c>
    </row>
    <row r="13" spans="1:8" ht="15">
      <c r="A13" s="126">
        <v>3</v>
      </c>
      <c r="B13" s="127"/>
      <c r="C13" s="128"/>
      <c r="D13" s="128"/>
      <c r="E13" s="129" t="s">
        <v>65</v>
      </c>
      <c r="F13" s="125">
        <f>F14+F22</f>
        <v>305500</v>
      </c>
      <c r="G13" s="125">
        <f>G14+G22</f>
        <v>443025.73</v>
      </c>
      <c r="H13" s="125">
        <f t="shared" si="0"/>
        <v>145.0166055646481</v>
      </c>
    </row>
    <row r="14" spans="1:8" ht="15">
      <c r="A14" s="126"/>
      <c r="B14" s="126">
        <v>31</v>
      </c>
      <c r="C14" s="128"/>
      <c r="D14" s="128"/>
      <c r="E14" s="129" t="s">
        <v>66</v>
      </c>
      <c r="F14" s="125">
        <f>SUM(F15+F17+F19)</f>
        <v>96500</v>
      </c>
      <c r="G14" s="125">
        <f>SUM(G15+G17+G19)</f>
        <v>97633.40000000001</v>
      </c>
      <c r="H14" s="125">
        <f t="shared" si="0"/>
        <v>101.17450777202073</v>
      </c>
    </row>
    <row r="15" spans="1:8" ht="15">
      <c r="A15" s="127"/>
      <c r="B15" s="126"/>
      <c r="C15" s="130">
        <v>311</v>
      </c>
      <c r="D15" s="130"/>
      <c r="E15" s="131" t="s">
        <v>67</v>
      </c>
      <c r="F15" s="115">
        <v>80000</v>
      </c>
      <c r="G15" s="115">
        <v>81171.88</v>
      </c>
      <c r="H15" s="115">
        <f t="shared" si="0"/>
        <v>101.46485000000001</v>
      </c>
    </row>
    <row r="16" spans="1:8" ht="15">
      <c r="A16" s="127"/>
      <c r="B16" s="126"/>
      <c r="C16" s="130"/>
      <c r="D16" s="130">
        <v>3111</v>
      </c>
      <c r="E16" s="131" t="s">
        <v>106</v>
      </c>
      <c r="F16" s="115">
        <v>80000</v>
      </c>
      <c r="G16" s="115">
        <v>81171.88</v>
      </c>
      <c r="H16" s="115">
        <f t="shared" si="0"/>
        <v>101.46485000000001</v>
      </c>
    </row>
    <row r="17" spans="1:8" ht="15">
      <c r="A17" s="127"/>
      <c r="B17" s="127"/>
      <c r="C17" s="130">
        <v>312</v>
      </c>
      <c r="D17" s="130"/>
      <c r="E17" s="131" t="s">
        <v>68</v>
      </c>
      <c r="F17" s="115">
        <v>3500</v>
      </c>
      <c r="G17" s="115">
        <v>2500</v>
      </c>
      <c r="H17" s="115">
        <f t="shared" si="0"/>
        <v>71.42857142857143</v>
      </c>
    </row>
    <row r="18" spans="1:8" ht="15">
      <c r="A18" s="127"/>
      <c r="B18" s="127"/>
      <c r="C18" s="130"/>
      <c r="D18" s="130">
        <v>3121</v>
      </c>
      <c r="E18" s="131" t="s">
        <v>68</v>
      </c>
      <c r="F18" s="115">
        <v>3500</v>
      </c>
      <c r="G18" s="115">
        <v>2500</v>
      </c>
      <c r="H18" s="115">
        <f t="shared" si="0"/>
        <v>71.42857142857143</v>
      </c>
    </row>
    <row r="19" spans="1:8" ht="15">
      <c r="A19" s="127"/>
      <c r="B19" s="127"/>
      <c r="C19" s="130">
        <v>313</v>
      </c>
      <c r="D19" s="130"/>
      <c r="E19" s="131" t="s">
        <v>69</v>
      </c>
      <c r="F19" s="115">
        <v>13000</v>
      </c>
      <c r="G19" s="115">
        <f>SUM(G20:G21)</f>
        <v>13961.52</v>
      </c>
      <c r="H19" s="115">
        <f t="shared" si="0"/>
        <v>107.3963076923077</v>
      </c>
    </row>
    <row r="20" spans="1:8" ht="15">
      <c r="A20" s="127"/>
      <c r="B20" s="127"/>
      <c r="C20" s="130"/>
      <c r="D20" s="130">
        <v>3132</v>
      </c>
      <c r="E20" s="131" t="s">
        <v>107</v>
      </c>
      <c r="F20" s="115">
        <v>12000</v>
      </c>
      <c r="G20" s="115">
        <v>12581.64</v>
      </c>
      <c r="H20" s="115">
        <f t="shared" si="0"/>
        <v>104.84700000000001</v>
      </c>
    </row>
    <row r="21" spans="1:8" ht="15">
      <c r="A21" s="127"/>
      <c r="B21" s="127"/>
      <c r="C21" s="130"/>
      <c r="D21" s="130">
        <v>3133</v>
      </c>
      <c r="E21" s="131" t="s">
        <v>108</v>
      </c>
      <c r="F21" s="115">
        <v>1300</v>
      </c>
      <c r="G21" s="115">
        <v>1379.88</v>
      </c>
      <c r="H21" s="115">
        <f t="shared" si="0"/>
        <v>106.14461538461539</v>
      </c>
    </row>
    <row r="22" spans="1:8" ht="15">
      <c r="A22" s="127"/>
      <c r="B22" s="126">
        <v>32</v>
      </c>
      <c r="C22" s="128"/>
      <c r="D22" s="128"/>
      <c r="E22" s="129" t="s">
        <v>70</v>
      </c>
      <c r="F22" s="59">
        <f>SUM(F23+F25+F27+F32)</f>
        <v>209000</v>
      </c>
      <c r="G22" s="196">
        <f>G23+G25+G27+G32</f>
        <v>345392.32999999996</v>
      </c>
      <c r="H22" s="59">
        <f t="shared" si="0"/>
        <v>165.2594880382775</v>
      </c>
    </row>
    <row r="23" spans="1:8" ht="15">
      <c r="A23" s="126"/>
      <c r="B23" s="127"/>
      <c r="C23" s="130">
        <v>321</v>
      </c>
      <c r="D23" s="130"/>
      <c r="E23" s="131" t="s">
        <v>109</v>
      </c>
      <c r="F23" s="115">
        <v>7000</v>
      </c>
      <c r="G23" s="115">
        <v>12856.74</v>
      </c>
      <c r="H23" s="115">
        <f t="shared" si="0"/>
        <v>183.66771428571428</v>
      </c>
    </row>
    <row r="24" spans="1:8" ht="15">
      <c r="A24" s="126"/>
      <c r="B24" s="127"/>
      <c r="C24" s="130"/>
      <c r="D24" s="130">
        <v>3211</v>
      </c>
      <c r="E24" s="131" t="s">
        <v>110</v>
      </c>
      <c r="F24" s="115">
        <v>7000</v>
      </c>
      <c r="G24" s="115">
        <v>12856.74</v>
      </c>
      <c r="H24" s="115">
        <f t="shared" si="0"/>
        <v>183.66771428571428</v>
      </c>
    </row>
    <row r="25" spans="1:8" ht="15">
      <c r="A25" s="127"/>
      <c r="B25" s="126"/>
      <c r="C25" s="130">
        <v>322</v>
      </c>
      <c r="D25" s="130"/>
      <c r="E25" s="131" t="s">
        <v>72</v>
      </c>
      <c r="F25" s="115">
        <v>12000</v>
      </c>
      <c r="G25" s="115">
        <v>23302.57</v>
      </c>
      <c r="H25" s="115">
        <f t="shared" si="0"/>
        <v>194.18808333333334</v>
      </c>
    </row>
    <row r="26" spans="1:8" ht="15">
      <c r="A26" s="127"/>
      <c r="B26" s="126"/>
      <c r="C26" s="130"/>
      <c r="D26" s="130">
        <v>3223</v>
      </c>
      <c r="E26" s="131" t="s">
        <v>111</v>
      </c>
      <c r="F26" s="115">
        <v>12000</v>
      </c>
      <c r="G26" s="115">
        <v>23302.57</v>
      </c>
      <c r="H26" s="115">
        <f t="shared" si="0"/>
        <v>194.18808333333334</v>
      </c>
    </row>
    <row r="27" spans="1:8" ht="15">
      <c r="A27" s="127"/>
      <c r="B27" s="127"/>
      <c r="C27" s="130">
        <v>323</v>
      </c>
      <c r="D27" s="130"/>
      <c r="E27" s="131" t="s">
        <v>73</v>
      </c>
      <c r="F27" s="115">
        <f>SUM(F28:F31)</f>
        <v>40000</v>
      </c>
      <c r="G27" s="115">
        <f>SUM(G28:G31)</f>
        <v>84219.35</v>
      </c>
      <c r="H27" s="115">
        <f t="shared" si="0"/>
        <v>210.54837500000002</v>
      </c>
    </row>
    <row r="28" spans="1:8" ht="15">
      <c r="A28" s="127"/>
      <c r="B28" s="127"/>
      <c r="C28" s="130"/>
      <c r="D28" s="130">
        <v>3232</v>
      </c>
      <c r="E28" s="131" t="s">
        <v>112</v>
      </c>
      <c r="F28" s="115">
        <v>4000</v>
      </c>
      <c r="G28" s="115">
        <v>4413.15</v>
      </c>
      <c r="H28" s="115">
        <f t="shared" si="0"/>
        <v>110.32875</v>
      </c>
    </row>
    <row r="29" spans="1:8" ht="15">
      <c r="A29" s="127"/>
      <c r="B29" s="127"/>
      <c r="C29" s="130"/>
      <c r="D29" s="130">
        <v>3233</v>
      </c>
      <c r="E29" s="131" t="s">
        <v>113</v>
      </c>
      <c r="F29" s="115">
        <v>15000</v>
      </c>
      <c r="G29" s="115">
        <v>39912.46</v>
      </c>
      <c r="H29" s="115">
        <f t="shared" si="0"/>
        <v>266.08306666666664</v>
      </c>
    </row>
    <row r="30" spans="1:8" ht="29.25" customHeight="1">
      <c r="A30" s="127"/>
      <c r="B30" s="127"/>
      <c r="C30" s="130"/>
      <c r="D30" s="130">
        <v>3237</v>
      </c>
      <c r="E30" s="131" t="s">
        <v>114</v>
      </c>
      <c r="F30" s="115">
        <v>20000</v>
      </c>
      <c r="G30" s="115">
        <v>30312.47</v>
      </c>
      <c r="H30" s="115">
        <f t="shared" si="0"/>
        <v>151.56235</v>
      </c>
    </row>
    <row r="31" spans="1:8" ht="15">
      <c r="A31" s="127"/>
      <c r="B31" s="127"/>
      <c r="C31" s="130"/>
      <c r="D31" s="130">
        <v>3239</v>
      </c>
      <c r="E31" s="131" t="s">
        <v>115</v>
      </c>
      <c r="F31" s="115">
        <v>1000</v>
      </c>
      <c r="G31" s="115">
        <v>9581.27</v>
      </c>
      <c r="H31" s="115">
        <f t="shared" si="0"/>
        <v>958.127</v>
      </c>
    </row>
    <row r="32" spans="1:8" ht="15">
      <c r="A32" s="127"/>
      <c r="B32" s="127"/>
      <c r="C32" s="130">
        <v>329</v>
      </c>
      <c r="D32" s="130"/>
      <c r="E32" s="131" t="s">
        <v>74</v>
      </c>
      <c r="F32" s="115">
        <f>SUM(F33:F37)</f>
        <v>150000</v>
      </c>
      <c r="G32" s="115">
        <f>SUM(G33:G37)</f>
        <v>225013.66999999998</v>
      </c>
      <c r="H32" s="115">
        <f t="shared" si="0"/>
        <v>150.00911333333335</v>
      </c>
    </row>
    <row r="33" spans="1:8" ht="15">
      <c r="A33" s="127"/>
      <c r="B33" s="127"/>
      <c r="C33" s="130"/>
      <c r="D33" s="130">
        <v>3291</v>
      </c>
      <c r="E33" s="131" t="s">
        <v>116</v>
      </c>
      <c r="F33" s="115">
        <v>40500</v>
      </c>
      <c r="G33" s="115">
        <v>40471.97</v>
      </c>
      <c r="H33" s="115">
        <f t="shared" si="0"/>
        <v>99.93079012345679</v>
      </c>
    </row>
    <row r="34" spans="1:8" ht="15">
      <c r="A34" s="127"/>
      <c r="B34" s="127"/>
      <c r="C34" s="130"/>
      <c r="D34" s="130">
        <v>3292</v>
      </c>
      <c r="E34" s="131" t="s">
        <v>304</v>
      </c>
      <c r="F34" s="115"/>
      <c r="G34" s="115"/>
      <c r="H34" s="115"/>
    </row>
    <row r="35" spans="1:8" ht="15">
      <c r="A35" s="127"/>
      <c r="B35" s="127"/>
      <c r="C35" s="130"/>
      <c r="D35" s="130">
        <v>3293</v>
      </c>
      <c r="E35" s="131" t="s">
        <v>117</v>
      </c>
      <c r="F35" s="115">
        <v>100000</v>
      </c>
      <c r="G35" s="115">
        <v>116107.33</v>
      </c>
      <c r="H35" s="115">
        <f t="shared" si="0"/>
        <v>116.10732999999999</v>
      </c>
    </row>
    <row r="36" spans="1:8" ht="15">
      <c r="A36" s="127"/>
      <c r="B36" s="127"/>
      <c r="C36" s="130"/>
      <c r="D36" s="130">
        <v>3294</v>
      </c>
      <c r="E36" s="131" t="s">
        <v>305</v>
      </c>
      <c r="F36" s="115"/>
      <c r="G36" s="115"/>
      <c r="H36" s="115"/>
    </row>
    <row r="37" spans="1:8" ht="15">
      <c r="A37" s="127"/>
      <c r="B37" s="127"/>
      <c r="C37" s="130"/>
      <c r="D37" s="130">
        <v>3299</v>
      </c>
      <c r="E37" s="131" t="s">
        <v>74</v>
      </c>
      <c r="F37" s="115">
        <v>9500</v>
      </c>
      <c r="G37" s="115">
        <v>68434.37</v>
      </c>
      <c r="H37" s="115">
        <f t="shared" si="0"/>
        <v>720.3617894736841</v>
      </c>
    </row>
    <row r="38" spans="1:8" ht="15">
      <c r="A38" s="112"/>
      <c r="B38" s="112"/>
      <c r="C38" s="112"/>
      <c r="D38" s="112"/>
      <c r="E38" s="114" t="s">
        <v>22</v>
      </c>
      <c r="F38" s="57"/>
      <c r="G38" s="57"/>
      <c r="H38" s="57"/>
    </row>
    <row r="39" spans="1:8" ht="15">
      <c r="A39" s="111">
        <v>4</v>
      </c>
      <c r="B39" s="112"/>
      <c r="C39" s="112"/>
      <c r="D39" s="112"/>
      <c r="E39" s="129" t="s">
        <v>82</v>
      </c>
      <c r="F39" s="57">
        <v>0</v>
      </c>
      <c r="G39" s="57">
        <f>G40</f>
        <v>6850</v>
      </c>
      <c r="H39" s="57"/>
    </row>
    <row r="40" spans="1:8" ht="15">
      <c r="A40" s="112"/>
      <c r="B40" s="128">
        <v>42</v>
      </c>
      <c r="C40" s="112"/>
      <c r="D40" s="112"/>
      <c r="E40" s="129" t="s">
        <v>118</v>
      </c>
      <c r="F40" s="57">
        <v>0</v>
      </c>
      <c r="G40" s="57">
        <f>G41</f>
        <v>6850</v>
      </c>
      <c r="H40" s="57"/>
    </row>
    <row r="41" spans="1:8" ht="15">
      <c r="A41" s="112"/>
      <c r="B41" s="130"/>
      <c r="C41" s="112">
        <v>424</v>
      </c>
      <c r="D41" s="112"/>
      <c r="E41" s="131" t="s">
        <v>89</v>
      </c>
      <c r="F41" s="132">
        <v>0</v>
      </c>
      <c r="G41" s="132">
        <v>6850</v>
      </c>
      <c r="H41" s="132"/>
    </row>
    <row r="42" spans="1:8" ht="15">
      <c r="A42" s="112"/>
      <c r="B42" s="130"/>
      <c r="C42" s="112"/>
      <c r="D42" s="112">
        <v>4242</v>
      </c>
      <c r="E42" s="131" t="s">
        <v>119</v>
      </c>
      <c r="F42" s="132">
        <v>0</v>
      </c>
      <c r="G42" s="132">
        <v>6850</v>
      </c>
      <c r="H42" s="132"/>
    </row>
    <row r="43" spans="1:8" ht="15">
      <c r="A43" s="133"/>
      <c r="B43" s="133"/>
      <c r="C43" s="122"/>
      <c r="D43" s="122"/>
      <c r="E43" s="123" t="s">
        <v>120</v>
      </c>
      <c r="F43" s="134">
        <f>F45</f>
        <v>10000</v>
      </c>
      <c r="G43" s="134">
        <f>G45</f>
        <v>9280.87</v>
      </c>
      <c r="H43" s="134">
        <f t="shared" si="0"/>
        <v>92.80870000000002</v>
      </c>
    </row>
    <row r="44" spans="1:8" ht="15">
      <c r="A44" s="127"/>
      <c r="B44" s="127"/>
      <c r="C44" s="135"/>
      <c r="D44" s="135"/>
      <c r="E44" s="114" t="s">
        <v>33</v>
      </c>
      <c r="F44" s="40">
        <f>F43</f>
        <v>10000</v>
      </c>
      <c r="G44" s="40">
        <f>G43</f>
        <v>9280.87</v>
      </c>
      <c r="H44" s="40">
        <f t="shared" si="0"/>
        <v>92.80870000000002</v>
      </c>
    </row>
    <row r="45" spans="1:8" ht="15">
      <c r="A45" s="126">
        <v>3</v>
      </c>
      <c r="B45" s="127"/>
      <c r="C45" s="128"/>
      <c r="D45" s="128"/>
      <c r="E45" s="129" t="s">
        <v>65</v>
      </c>
      <c r="F45" s="59">
        <f>F46</f>
        <v>10000</v>
      </c>
      <c r="G45" s="59">
        <f>G46</f>
        <v>9280.87</v>
      </c>
      <c r="H45" s="59">
        <f t="shared" si="0"/>
        <v>92.80870000000002</v>
      </c>
    </row>
    <row r="46" spans="1:8" ht="15">
      <c r="A46" s="127"/>
      <c r="B46" s="126">
        <v>32</v>
      </c>
      <c r="C46" s="128"/>
      <c r="D46" s="128"/>
      <c r="E46" s="129" t="s">
        <v>70</v>
      </c>
      <c r="F46" s="59">
        <f>F47</f>
        <v>10000</v>
      </c>
      <c r="G46" s="59">
        <v>9280.87</v>
      </c>
      <c r="H46" s="59">
        <f t="shared" si="0"/>
        <v>92.80870000000002</v>
      </c>
    </row>
    <row r="47" spans="1:8" ht="15">
      <c r="A47" s="127"/>
      <c r="B47" s="127"/>
      <c r="C47" s="130">
        <v>329</v>
      </c>
      <c r="D47" s="130"/>
      <c r="E47" s="131" t="s">
        <v>74</v>
      </c>
      <c r="F47" s="115">
        <v>10000</v>
      </c>
      <c r="G47" s="115">
        <v>9280.87</v>
      </c>
      <c r="H47" s="115">
        <f t="shared" si="0"/>
        <v>92.80870000000002</v>
      </c>
    </row>
    <row r="48" spans="1:8" ht="15">
      <c r="A48" s="127"/>
      <c r="B48" s="127"/>
      <c r="C48" s="130"/>
      <c r="D48" s="130">
        <v>3299</v>
      </c>
      <c r="E48" s="131" t="s">
        <v>121</v>
      </c>
      <c r="F48" s="115">
        <v>10000</v>
      </c>
      <c r="G48" s="115">
        <v>9280.87</v>
      </c>
      <c r="H48" s="115">
        <f t="shared" si="0"/>
        <v>92.80870000000002</v>
      </c>
    </row>
    <row r="49" spans="1:8" ht="15">
      <c r="A49" s="136"/>
      <c r="B49" s="136"/>
      <c r="C49" s="137"/>
      <c r="D49" s="137"/>
      <c r="E49" s="138" t="s">
        <v>122</v>
      </c>
      <c r="F49" s="32">
        <f>F50</f>
        <v>125000</v>
      </c>
      <c r="G49" s="32">
        <f>G50</f>
        <v>41411.93</v>
      </c>
      <c r="H49" s="32">
        <f t="shared" si="0"/>
        <v>33.129544</v>
      </c>
    </row>
    <row r="50" spans="1:8" ht="15">
      <c r="A50" s="139"/>
      <c r="B50" s="139"/>
      <c r="C50" s="140"/>
      <c r="D50" s="140"/>
      <c r="E50" s="141" t="s">
        <v>123</v>
      </c>
      <c r="F50" s="36">
        <f>F53</f>
        <v>125000</v>
      </c>
      <c r="G50" s="36">
        <f>G53</f>
        <v>41411.93</v>
      </c>
      <c r="H50" s="36">
        <f t="shared" si="0"/>
        <v>33.129544</v>
      </c>
    </row>
    <row r="51" spans="1:8" ht="15">
      <c r="A51" s="127"/>
      <c r="B51" s="127"/>
      <c r="C51" s="113"/>
      <c r="D51" s="113"/>
      <c r="E51" s="114" t="s">
        <v>102</v>
      </c>
      <c r="F51" s="115"/>
      <c r="G51" s="115"/>
      <c r="H51" s="115"/>
    </row>
    <row r="52" spans="1:8" ht="15">
      <c r="A52" s="126"/>
      <c r="B52" s="127"/>
      <c r="C52" s="113"/>
      <c r="D52" s="113"/>
      <c r="E52" s="114" t="s">
        <v>124</v>
      </c>
      <c r="F52" s="115"/>
      <c r="G52" s="115"/>
      <c r="H52" s="115"/>
    </row>
    <row r="53" spans="1:8" ht="26.25">
      <c r="A53" s="139"/>
      <c r="B53" s="142"/>
      <c r="C53" s="110"/>
      <c r="D53" s="110"/>
      <c r="E53" s="110" t="s">
        <v>125</v>
      </c>
      <c r="F53" s="143">
        <f>F54+F62</f>
        <v>125000</v>
      </c>
      <c r="G53" s="143">
        <f>G54+G62</f>
        <v>41411.93</v>
      </c>
      <c r="H53" s="143">
        <f t="shared" si="0"/>
        <v>33.129544</v>
      </c>
    </row>
    <row r="54" spans="1:8" ht="15">
      <c r="A54" s="133"/>
      <c r="B54" s="133"/>
      <c r="C54" s="144"/>
      <c r="D54" s="144"/>
      <c r="E54" s="123" t="s">
        <v>126</v>
      </c>
      <c r="F54" s="134">
        <f>F56</f>
        <v>45000</v>
      </c>
      <c r="G54" s="134">
        <f>G56</f>
        <v>41411.93</v>
      </c>
      <c r="H54" s="134">
        <f t="shared" si="0"/>
        <v>92.0265111111111</v>
      </c>
    </row>
    <row r="55" spans="1:8" ht="15">
      <c r="A55" s="145"/>
      <c r="B55" s="145"/>
      <c r="C55" s="114"/>
      <c r="D55" s="114"/>
      <c r="E55" s="114" t="s">
        <v>22</v>
      </c>
      <c r="F55" s="57"/>
      <c r="G55" s="57"/>
      <c r="H55" s="57"/>
    </row>
    <row r="56" spans="1:8" ht="15">
      <c r="A56" s="126">
        <v>3</v>
      </c>
      <c r="B56" s="127"/>
      <c r="C56" s="128"/>
      <c r="D56" s="128"/>
      <c r="E56" s="129" t="s">
        <v>65</v>
      </c>
      <c r="F56" s="59">
        <f>F57+F60</f>
        <v>45000</v>
      </c>
      <c r="G56" s="59">
        <f>G57+G60</f>
        <v>41411.93</v>
      </c>
      <c r="H56" s="59">
        <f t="shared" si="0"/>
        <v>92.0265111111111</v>
      </c>
    </row>
    <row r="57" spans="1:8" ht="15">
      <c r="A57" s="127"/>
      <c r="B57" s="126">
        <v>32</v>
      </c>
      <c r="C57" s="128"/>
      <c r="D57" s="128"/>
      <c r="E57" s="129" t="s">
        <v>70</v>
      </c>
      <c r="F57" s="59">
        <f>F58</f>
        <v>40000</v>
      </c>
      <c r="G57" s="59">
        <v>41411.93</v>
      </c>
      <c r="H57" s="59">
        <f t="shared" si="0"/>
        <v>103.529825</v>
      </c>
    </row>
    <row r="58" spans="1:8" ht="15">
      <c r="A58" s="127"/>
      <c r="B58" s="127"/>
      <c r="C58" s="130">
        <v>329</v>
      </c>
      <c r="D58" s="130"/>
      <c r="E58" s="131" t="s">
        <v>74</v>
      </c>
      <c r="F58" s="115">
        <v>40000</v>
      </c>
      <c r="G58" s="115">
        <v>41411.93</v>
      </c>
      <c r="H58" s="115">
        <f t="shared" si="0"/>
        <v>103.529825</v>
      </c>
    </row>
    <row r="59" spans="1:8" ht="15">
      <c r="A59" s="127"/>
      <c r="B59" s="127"/>
      <c r="C59" s="130"/>
      <c r="D59" s="130">
        <v>3291</v>
      </c>
      <c r="E59" s="131" t="s">
        <v>116</v>
      </c>
      <c r="F59" s="115">
        <v>40000</v>
      </c>
      <c r="G59" s="115">
        <v>41411.93</v>
      </c>
      <c r="H59" s="115">
        <f t="shared" si="0"/>
        <v>103.529825</v>
      </c>
    </row>
    <row r="60" spans="1:8" ht="15">
      <c r="A60" s="112"/>
      <c r="B60" s="111">
        <v>38</v>
      </c>
      <c r="C60" s="128"/>
      <c r="D60" s="128"/>
      <c r="E60" s="129" t="s">
        <v>79</v>
      </c>
      <c r="F60" s="59">
        <f>F61</f>
        <v>5000</v>
      </c>
      <c r="G60" s="59">
        <v>0</v>
      </c>
      <c r="H60" s="59">
        <f t="shared" si="0"/>
        <v>0</v>
      </c>
    </row>
    <row r="61" spans="1:8" ht="15">
      <c r="A61" s="112"/>
      <c r="B61" s="112"/>
      <c r="C61" s="130">
        <v>381</v>
      </c>
      <c r="D61" s="130"/>
      <c r="E61" s="131" t="s">
        <v>80</v>
      </c>
      <c r="F61" s="115">
        <v>5000</v>
      </c>
      <c r="G61" s="115">
        <v>0</v>
      </c>
      <c r="H61" s="115">
        <f t="shared" si="0"/>
        <v>0</v>
      </c>
    </row>
    <row r="62" spans="1:8" ht="15">
      <c r="A62" s="146"/>
      <c r="B62" s="146"/>
      <c r="C62" s="144"/>
      <c r="D62" s="144"/>
      <c r="E62" s="123" t="s">
        <v>127</v>
      </c>
      <c r="F62" s="134">
        <f>F64</f>
        <v>80000</v>
      </c>
      <c r="G62" s="134">
        <f>G64</f>
        <v>0</v>
      </c>
      <c r="H62" s="134">
        <f t="shared" si="0"/>
        <v>0</v>
      </c>
    </row>
    <row r="63" spans="1:8" s="1" customFormat="1" ht="15">
      <c r="A63" s="147"/>
      <c r="B63" s="147"/>
      <c r="C63" s="148"/>
      <c r="D63" s="148"/>
      <c r="E63" s="114" t="s">
        <v>22</v>
      </c>
      <c r="F63" s="57">
        <f>F62</f>
        <v>80000</v>
      </c>
      <c r="G63" s="57">
        <f>G62</f>
        <v>0</v>
      </c>
      <c r="H63" s="57">
        <f t="shared" si="0"/>
        <v>0</v>
      </c>
    </row>
    <row r="64" spans="1:8" ht="15">
      <c r="A64" s="117">
        <v>3</v>
      </c>
      <c r="B64" s="112"/>
      <c r="C64" s="128"/>
      <c r="D64" s="128"/>
      <c r="E64" s="129" t="s">
        <v>65</v>
      </c>
      <c r="F64" s="59">
        <f>F65</f>
        <v>80000</v>
      </c>
      <c r="G64" s="59">
        <f>G65</f>
        <v>0</v>
      </c>
      <c r="H64" s="59">
        <f t="shared" si="0"/>
        <v>0</v>
      </c>
    </row>
    <row r="65" spans="1:8" ht="15">
      <c r="A65" s="117"/>
      <c r="B65" s="111">
        <v>32</v>
      </c>
      <c r="C65" s="128"/>
      <c r="D65" s="128"/>
      <c r="E65" s="129" t="s">
        <v>70</v>
      </c>
      <c r="F65" s="59">
        <f>SUM(F66:F67)</f>
        <v>80000</v>
      </c>
      <c r="G65" s="59">
        <v>0</v>
      </c>
      <c r="H65" s="59">
        <f t="shared" si="0"/>
        <v>0</v>
      </c>
    </row>
    <row r="66" spans="1:8" ht="15">
      <c r="A66" s="149"/>
      <c r="B66" s="112"/>
      <c r="C66" s="130">
        <v>323</v>
      </c>
      <c r="D66" s="130"/>
      <c r="E66" s="131" t="s">
        <v>73</v>
      </c>
      <c r="F66" s="61">
        <f>F67</f>
        <v>40000</v>
      </c>
      <c r="G66" s="61">
        <v>0</v>
      </c>
      <c r="H66" s="61">
        <f t="shared" si="0"/>
        <v>0</v>
      </c>
    </row>
    <row r="67" spans="1:8" ht="15">
      <c r="A67" s="149"/>
      <c r="B67" s="112"/>
      <c r="C67" s="130">
        <v>329</v>
      </c>
      <c r="D67" s="130"/>
      <c r="E67" s="131" t="s">
        <v>74</v>
      </c>
      <c r="F67" s="115">
        <v>40000</v>
      </c>
      <c r="G67" s="115">
        <v>0</v>
      </c>
      <c r="H67" s="115">
        <f t="shared" si="0"/>
        <v>0</v>
      </c>
    </row>
    <row r="68" spans="1:8" ht="15">
      <c r="A68" s="150"/>
      <c r="B68" s="106"/>
      <c r="C68" s="137"/>
      <c r="D68" s="137"/>
      <c r="E68" s="138" t="s">
        <v>128</v>
      </c>
      <c r="F68" s="32">
        <f>F69+F114+F136+F307+F475+F502+F535+F566+F623+F635+F646+F661</f>
        <v>33643932.59</v>
      </c>
      <c r="G68" s="32">
        <f>G69+G114+G136+G307+G475+G502+G535+G566+G623+G635+G646+G661</f>
        <v>6131747.85</v>
      </c>
      <c r="H68" s="32">
        <f t="shared" si="0"/>
        <v>18.225419497548693</v>
      </c>
    </row>
    <row r="69" spans="1:8" ht="15">
      <c r="A69" s="109"/>
      <c r="B69" s="151"/>
      <c r="C69" s="140"/>
      <c r="D69" s="140"/>
      <c r="E69" s="141" t="s">
        <v>129</v>
      </c>
      <c r="F69" s="36">
        <f>F72</f>
        <v>342500</v>
      </c>
      <c r="G69" s="36">
        <f>G72</f>
        <v>174162.26</v>
      </c>
      <c r="H69" s="36">
        <f aca="true" t="shared" si="1" ref="H69:H132">G69/F69*100</f>
        <v>50.85029489051095</v>
      </c>
    </row>
    <row r="70" spans="1:8" ht="15">
      <c r="A70" s="112"/>
      <c r="B70" s="112"/>
      <c r="C70" s="113"/>
      <c r="D70" s="113"/>
      <c r="E70" s="114" t="s">
        <v>102</v>
      </c>
      <c r="F70" s="115"/>
      <c r="G70" s="115"/>
      <c r="H70" s="115"/>
    </row>
    <row r="71" spans="1:8" ht="15">
      <c r="A71" s="112"/>
      <c r="B71" s="112"/>
      <c r="C71" s="113"/>
      <c r="D71" s="113"/>
      <c r="E71" s="114" t="s">
        <v>130</v>
      </c>
      <c r="F71" s="115"/>
      <c r="G71" s="115"/>
      <c r="H71" s="115"/>
    </row>
    <row r="72" spans="1:8" ht="26.25">
      <c r="A72" s="109"/>
      <c r="B72" s="109"/>
      <c r="C72" s="110"/>
      <c r="D72" s="110"/>
      <c r="E72" s="110" t="s">
        <v>131</v>
      </c>
      <c r="F72" s="143">
        <f>F73+F103</f>
        <v>342500</v>
      </c>
      <c r="G72" s="143">
        <f>G73+G103</f>
        <v>174162.26</v>
      </c>
      <c r="H72" s="143">
        <f t="shared" si="1"/>
        <v>50.85029489051095</v>
      </c>
    </row>
    <row r="73" spans="1:8" ht="15">
      <c r="A73" s="146"/>
      <c r="B73" s="146"/>
      <c r="C73" s="152"/>
      <c r="D73" s="152"/>
      <c r="E73" s="123" t="s">
        <v>132</v>
      </c>
      <c r="F73" s="134">
        <f>F75</f>
        <v>320500</v>
      </c>
      <c r="G73" s="134">
        <f>G75</f>
        <v>155853.01</v>
      </c>
      <c r="H73" s="134">
        <f t="shared" si="1"/>
        <v>48.62808424336974</v>
      </c>
    </row>
    <row r="74" spans="1:8" ht="15">
      <c r="A74" s="112"/>
      <c r="B74" s="112"/>
      <c r="C74" s="114"/>
      <c r="D74" s="114"/>
      <c r="E74" s="114" t="s">
        <v>22</v>
      </c>
      <c r="F74" s="59">
        <f>F73</f>
        <v>320500</v>
      </c>
      <c r="G74" s="59">
        <f>G73</f>
        <v>155853.01</v>
      </c>
      <c r="H74" s="59">
        <f t="shared" si="1"/>
        <v>48.62808424336974</v>
      </c>
    </row>
    <row r="75" spans="1:8" ht="15">
      <c r="A75" s="111">
        <v>3</v>
      </c>
      <c r="B75" s="117"/>
      <c r="C75" s="128"/>
      <c r="D75" s="128"/>
      <c r="E75" s="129" t="s">
        <v>65</v>
      </c>
      <c r="F75" s="59">
        <f>F76+F84+F100</f>
        <v>320500</v>
      </c>
      <c r="G75" s="59">
        <f>G76+G84+G100</f>
        <v>155853.01</v>
      </c>
      <c r="H75" s="59">
        <f t="shared" si="1"/>
        <v>48.62808424336974</v>
      </c>
    </row>
    <row r="76" spans="1:8" ht="15">
      <c r="A76" s="112"/>
      <c r="B76" s="153">
        <v>31</v>
      </c>
      <c r="C76" s="128"/>
      <c r="D76" s="128"/>
      <c r="E76" s="129" t="s">
        <v>66</v>
      </c>
      <c r="F76" s="59">
        <f>F77+F79+F81</f>
        <v>194500</v>
      </c>
      <c r="G76" s="59">
        <f>G77+G79+G81</f>
        <v>10594.170000000002</v>
      </c>
      <c r="H76" s="59">
        <f t="shared" si="1"/>
        <v>5.446874035989718</v>
      </c>
    </row>
    <row r="77" spans="1:8" ht="15">
      <c r="A77" s="112"/>
      <c r="B77" s="117"/>
      <c r="C77" s="130">
        <v>311</v>
      </c>
      <c r="D77" s="130"/>
      <c r="E77" s="131" t="s">
        <v>67</v>
      </c>
      <c r="F77" s="115">
        <v>160000</v>
      </c>
      <c r="G77" s="115">
        <v>6906.29</v>
      </c>
      <c r="H77" s="115">
        <f t="shared" si="1"/>
        <v>4.31643125</v>
      </c>
    </row>
    <row r="78" spans="1:8" ht="15">
      <c r="A78" s="112"/>
      <c r="B78" s="117"/>
      <c r="C78" s="130"/>
      <c r="D78" s="130">
        <v>3111</v>
      </c>
      <c r="E78" s="131" t="s">
        <v>106</v>
      </c>
      <c r="F78" s="115">
        <v>160000</v>
      </c>
      <c r="G78" s="115">
        <v>6906.29</v>
      </c>
      <c r="H78" s="115">
        <f t="shared" si="1"/>
        <v>4.31643125</v>
      </c>
    </row>
    <row r="79" spans="1:8" ht="15">
      <c r="A79" s="112"/>
      <c r="B79" s="149"/>
      <c r="C79" s="130">
        <v>312</v>
      </c>
      <c r="D79" s="130"/>
      <c r="E79" s="131" t="s">
        <v>68</v>
      </c>
      <c r="F79" s="115">
        <v>7000</v>
      </c>
      <c r="G79" s="115">
        <v>2500</v>
      </c>
      <c r="H79" s="115">
        <f t="shared" si="1"/>
        <v>35.714285714285715</v>
      </c>
    </row>
    <row r="80" spans="1:8" ht="15">
      <c r="A80" s="112"/>
      <c r="B80" s="149"/>
      <c r="C80" s="130"/>
      <c r="D80" s="130">
        <v>3121</v>
      </c>
      <c r="E80" s="131" t="s">
        <v>68</v>
      </c>
      <c r="F80" s="115">
        <v>7000</v>
      </c>
      <c r="G80" s="115">
        <v>2500</v>
      </c>
      <c r="H80" s="115">
        <f t="shared" si="1"/>
        <v>35.714285714285715</v>
      </c>
    </row>
    <row r="81" spans="1:8" ht="15">
      <c r="A81" s="112"/>
      <c r="B81" s="117"/>
      <c r="C81" s="130">
        <v>313</v>
      </c>
      <c r="D81" s="130"/>
      <c r="E81" s="131" t="s">
        <v>69</v>
      </c>
      <c r="F81" s="115">
        <v>27500</v>
      </c>
      <c r="G81" s="115">
        <f>SUM(G82:G83)</f>
        <v>1187.88</v>
      </c>
      <c r="H81" s="115">
        <f t="shared" si="1"/>
        <v>4.319563636363637</v>
      </c>
    </row>
    <row r="82" spans="1:8" ht="15">
      <c r="A82" s="112"/>
      <c r="B82" s="117"/>
      <c r="C82" s="130"/>
      <c r="D82" s="130">
        <v>3132</v>
      </c>
      <c r="E82" s="131" t="s">
        <v>107</v>
      </c>
      <c r="F82" s="115">
        <v>25000</v>
      </c>
      <c r="G82" s="115">
        <v>1070.47</v>
      </c>
      <c r="H82" s="115">
        <f t="shared" si="1"/>
        <v>4.28188</v>
      </c>
    </row>
    <row r="83" spans="1:8" ht="15">
      <c r="A83" s="112"/>
      <c r="B83" s="117"/>
      <c r="C83" s="130"/>
      <c r="D83" s="130">
        <v>3133</v>
      </c>
      <c r="E83" s="131" t="s">
        <v>108</v>
      </c>
      <c r="F83" s="115">
        <v>2500</v>
      </c>
      <c r="G83" s="115">
        <v>117.41</v>
      </c>
      <c r="H83" s="115">
        <f t="shared" si="1"/>
        <v>4.6964</v>
      </c>
    </row>
    <row r="84" spans="1:8" ht="15">
      <c r="A84" s="112"/>
      <c r="B84" s="153">
        <v>32</v>
      </c>
      <c r="C84" s="128"/>
      <c r="D84" s="128"/>
      <c r="E84" s="129" t="s">
        <v>70</v>
      </c>
      <c r="F84" s="59">
        <f>F85+F88+F91</f>
        <v>120000</v>
      </c>
      <c r="G84" s="59">
        <f>G85+G88+G91</f>
        <v>140604.4</v>
      </c>
      <c r="H84" s="59">
        <f t="shared" si="1"/>
        <v>117.17033333333333</v>
      </c>
    </row>
    <row r="85" spans="1:8" ht="15">
      <c r="A85" s="112"/>
      <c r="B85" s="149"/>
      <c r="C85" s="130">
        <v>321</v>
      </c>
      <c r="D85" s="130"/>
      <c r="E85" s="131" t="s">
        <v>71</v>
      </c>
      <c r="F85" s="115">
        <v>10000</v>
      </c>
      <c r="G85" s="115">
        <f>SUM(G86,G87)</f>
        <v>3854.5</v>
      </c>
      <c r="H85" s="115">
        <f t="shared" si="1"/>
        <v>38.545</v>
      </c>
    </row>
    <row r="86" spans="1:8" ht="15">
      <c r="A86" s="112"/>
      <c r="B86" s="149"/>
      <c r="C86" s="130"/>
      <c r="D86" s="130">
        <v>3211</v>
      </c>
      <c r="E86" s="131" t="s">
        <v>110</v>
      </c>
      <c r="F86" s="115">
        <v>2000</v>
      </c>
      <c r="G86" s="115">
        <v>322</v>
      </c>
      <c r="H86" s="115">
        <f t="shared" si="1"/>
        <v>16.1</v>
      </c>
    </row>
    <row r="87" spans="1:8" ht="15">
      <c r="A87" s="112"/>
      <c r="B87" s="149"/>
      <c r="C87" s="130"/>
      <c r="D87" s="130">
        <v>3213</v>
      </c>
      <c r="E87" s="131" t="s">
        <v>133</v>
      </c>
      <c r="F87" s="115">
        <v>8000</v>
      </c>
      <c r="G87" s="115">
        <v>3532.5</v>
      </c>
      <c r="H87" s="115">
        <f t="shared" si="1"/>
        <v>44.15625</v>
      </c>
    </row>
    <row r="88" spans="1:8" ht="15">
      <c r="A88" s="112"/>
      <c r="B88" s="112"/>
      <c r="C88" s="130">
        <v>322</v>
      </c>
      <c r="D88" s="130"/>
      <c r="E88" s="131" t="s">
        <v>72</v>
      </c>
      <c r="F88" s="115">
        <v>20000</v>
      </c>
      <c r="G88" s="115">
        <f>SUM(G89:G90)</f>
        <v>29574.21</v>
      </c>
      <c r="H88" s="115">
        <f t="shared" si="1"/>
        <v>147.87105</v>
      </c>
    </row>
    <row r="89" spans="1:8" ht="15">
      <c r="A89" s="112"/>
      <c r="B89" s="112"/>
      <c r="C89" s="130"/>
      <c r="D89" s="130">
        <v>3221</v>
      </c>
      <c r="E89" s="131" t="s">
        <v>134</v>
      </c>
      <c r="F89" s="115">
        <v>10000</v>
      </c>
      <c r="G89" s="115">
        <v>16812.57</v>
      </c>
      <c r="H89" s="115">
        <f t="shared" si="1"/>
        <v>168.1257</v>
      </c>
    </row>
    <row r="90" spans="1:8" ht="15">
      <c r="A90" s="112"/>
      <c r="B90" s="112"/>
      <c r="C90" s="130"/>
      <c r="D90" s="130">
        <v>3223</v>
      </c>
      <c r="E90" s="131" t="s">
        <v>111</v>
      </c>
      <c r="F90" s="115">
        <v>10000</v>
      </c>
      <c r="G90" s="115">
        <v>12761.64</v>
      </c>
      <c r="H90" s="115">
        <f t="shared" si="1"/>
        <v>127.61639999999998</v>
      </c>
    </row>
    <row r="91" spans="1:8" ht="15">
      <c r="A91" s="112"/>
      <c r="B91" s="112"/>
      <c r="C91" s="130">
        <v>323</v>
      </c>
      <c r="D91" s="130"/>
      <c r="E91" s="131" t="s">
        <v>73</v>
      </c>
      <c r="F91" s="115">
        <f>SUM(F92:F99)</f>
        <v>90000</v>
      </c>
      <c r="G91" s="115">
        <f>SUM(G92:G99)</f>
        <v>107175.69</v>
      </c>
      <c r="H91" s="115">
        <f t="shared" si="1"/>
        <v>119.0841</v>
      </c>
    </row>
    <row r="92" spans="1:8" ht="15">
      <c r="A92" s="112"/>
      <c r="B92" s="112"/>
      <c r="C92" s="130"/>
      <c r="D92" s="130">
        <v>3231</v>
      </c>
      <c r="E92" s="131" t="s">
        <v>135</v>
      </c>
      <c r="F92" s="115">
        <v>26512</v>
      </c>
      <c r="G92" s="115">
        <v>34431.13</v>
      </c>
      <c r="H92" s="115">
        <f t="shared" si="1"/>
        <v>129.86998340374168</v>
      </c>
    </row>
    <row r="93" spans="1:8" ht="15">
      <c r="A93" s="112"/>
      <c r="B93" s="112"/>
      <c r="C93" s="130"/>
      <c r="D93" s="130">
        <v>3232</v>
      </c>
      <c r="E93" s="131" t="s">
        <v>136</v>
      </c>
      <c r="F93" s="115">
        <v>8000</v>
      </c>
      <c r="G93" s="115">
        <v>8650.18</v>
      </c>
      <c r="H93" s="115">
        <f t="shared" si="1"/>
        <v>108.12725</v>
      </c>
    </row>
    <row r="94" spans="1:8" ht="15">
      <c r="A94" s="112"/>
      <c r="B94" s="112"/>
      <c r="C94" s="130"/>
      <c r="D94" s="130">
        <v>3233</v>
      </c>
      <c r="E94" s="131" t="s">
        <v>113</v>
      </c>
      <c r="F94" s="115">
        <v>7200</v>
      </c>
      <c r="G94" s="115">
        <v>7148.82</v>
      </c>
      <c r="H94" s="115">
        <f t="shared" si="1"/>
        <v>99.28916666666666</v>
      </c>
    </row>
    <row r="95" spans="1:8" ht="15">
      <c r="A95" s="112"/>
      <c r="B95" s="112"/>
      <c r="C95" s="130"/>
      <c r="D95" s="130">
        <v>3234</v>
      </c>
      <c r="E95" s="131" t="s">
        <v>137</v>
      </c>
      <c r="F95" s="115">
        <v>1000</v>
      </c>
      <c r="G95" s="115">
        <v>1110.88</v>
      </c>
      <c r="H95" s="115">
        <f t="shared" si="1"/>
        <v>111.08800000000001</v>
      </c>
    </row>
    <row r="96" spans="1:8" ht="15">
      <c r="A96" s="112"/>
      <c r="B96" s="112"/>
      <c r="C96" s="130"/>
      <c r="D96" s="130">
        <v>3237</v>
      </c>
      <c r="E96" s="131" t="s">
        <v>138</v>
      </c>
      <c r="F96" s="115">
        <v>46000</v>
      </c>
      <c r="G96" s="115">
        <v>46000.08</v>
      </c>
      <c r="H96" s="115">
        <f t="shared" si="1"/>
        <v>100.00017391304348</v>
      </c>
    </row>
    <row r="97" spans="1:8" ht="15">
      <c r="A97" s="112"/>
      <c r="B97" s="112"/>
      <c r="C97" s="130"/>
      <c r="D97" s="130">
        <v>3237</v>
      </c>
      <c r="E97" s="131" t="s">
        <v>139</v>
      </c>
      <c r="F97" s="115">
        <v>0</v>
      </c>
      <c r="G97" s="115">
        <v>5456</v>
      </c>
      <c r="H97" s="115"/>
    </row>
    <row r="98" spans="1:8" ht="15">
      <c r="A98" s="112"/>
      <c r="B98" s="112"/>
      <c r="C98" s="130"/>
      <c r="D98" s="130">
        <v>3238</v>
      </c>
      <c r="E98" s="131" t="s">
        <v>140</v>
      </c>
      <c r="F98" s="115">
        <v>1288</v>
      </c>
      <c r="G98" s="115">
        <v>1287.5</v>
      </c>
      <c r="H98" s="115">
        <f t="shared" si="1"/>
        <v>99.9611801242236</v>
      </c>
    </row>
    <row r="99" spans="1:8" ht="15">
      <c r="A99" s="112"/>
      <c r="B99" s="112"/>
      <c r="C99" s="130"/>
      <c r="D99" s="130">
        <v>3239</v>
      </c>
      <c r="E99" s="131" t="s">
        <v>115</v>
      </c>
      <c r="F99" s="115">
        <v>0</v>
      </c>
      <c r="G99" s="115">
        <v>3091.1</v>
      </c>
      <c r="H99" s="115"/>
    </row>
    <row r="100" spans="1:8" ht="15">
      <c r="A100" s="112"/>
      <c r="B100" s="111">
        <v>34</v>
      </c>
      <c r="C100" s="128"/>
      <c r="D100" s="128"/>
      <c r="E100" s="129" t="s">
        <v>75</v>
      </c>
      <c r="F100" s="59">
        <f>F101</f>
        <v>6000</v>
      </c>
      <c r="G100" s="59">
        <v>4654.44</v>
      </c>
      <c r="H100" s="59">
        <f t="shared" si="1"/>
        <v>77.574</v>
      </c>
    </row>
    <row r="101" spans="1:8" ht="15">
      <c r="A101" s="112"/>
      <c r="B101" s="112"/>
      <c r="C101" s="130">
        <v>343</v>
      </c>
      <c r="D101" s="130"/>
      <c r="E101" s="131" t="s">
        <v>76</v>
      </c>
      <c r="F101" s="115">
        <v>6000</v>
      </c>
      <c r="G101" s="115">
        <v>4654.44</v>
      </c>
      <c r="H101" s="115">
        <f t="shared" si="1"/>
        <v>77.574</v>
      </c>
    </row>
    <row r="102" spans="1:8" ht="15">
      <c r="A102" s="112"/>
      <c r="B102" s="112"/>
      <c r="C102" s="130"/>
      <c r="D102" s="130">
        <v>3431</v>
      </c>
      <c r="E102" s="131" t="s">
        <v>141</v>
      </c>
      <c r="F102" s="115">
        <v>6000</v>
      </c>
      <c r="G102" s="115">
        <v>4654.44</v>
      </c>
      <c r="H102" s="115">
        <f t="shared" si="1"/>
        <v>77.574</v>
      </c>
    </row>
    <row r="103" spans="1:8" ht="15">
      <c r="A103" s="146"/>
      <c r="B103" s="146"/>
      <c r="C103" s="122"/>
      <c r="D103" s="122"/>
      <c r="E103" s="123" t="s">
        <v>142</v>
      </c>
      <c r="F103" s="134">
        <f>F105+F108</f>
        <v>22000</v>
      </c>
      <c r="G103" s="134">
        <f>G105+G108</f>
        <v>18309.25</v>
      </c>
      <c r="H103" s="134">
        <f t="shared" si="1"/>
        <v>83.22386363636363</v>
      </c>
    </row>
    <row r="104" spans="1:8" ht="15">
      <c r="A104" s="112"/>
      <c r="B104" s="112"/>
      <c r="C104" s="114"/>
      <c r="D104" s="114"/>
      <c r="E104" s="114" t="s">
        <v>22</v>
      </c>
      <c r="F104" s="59">
        <f>F103</f>
        <v>22000</v>
      </c>
      <c r="G104" s="59">
        <f>G103</f>
        <v>18309.25</v>
      </c>
      <c r="H104" s="59">
        <f t="shared" si="1"/>
        <v>83.22386363636363</v>
      </c>
    </row>
    <row r="105" spans="1:8" ht="15">
      <c r="A105" s="111">
        <v>3</v>
      </c>
      <c r="B105" s="112"/>
      <c r="C105" s="128"/>
      <c r="D105" s="128"/>
      <c r="E105" s="129" t="s">
        <v>65</v>
      </c>
      <c r="F105" s="59">
        <f>F106</f>
        <v>5000</v>
      </c>
      <c r="G105" s="59">
        <f>G106</f>
        <v>0</v>
      </c>
      <c r="H105" s="59">
        <f t="shared" si="1"/>
        <v>0</v>
      </c>
    </row>
    <row r="106" spans="1:8" ht="15">
      <c r="A106" s="112"/>
      <c r="B106" s="111">
        <v>32</v>
      </c>
      <c r="C106" s="128"/>
      <c r="D106" s="128"/>
      <c r="E106" s="129" t="s">
        <v>70</v>
      </c>
      <c r="F106" s="59">
        <f>F107</f>
        <v>5000</v>
      </c>
      <c r="G106" s="59">
        <v>0</v>
      </c>
      <c r="H106" s="59">
        <f t="shared" si="1"/>
        <v>0</v>
      </c>
    </row>
    <row r="107" spans="1:8" ht="15">
      <c r="A107" s="112"/>
      <c r="B107" s="112"/>
      <c r="C107" s="130">
        <v>322</v>
      </c>
      <c r="D107" s="130"/>
      <c r="E107" s="131" t="s">
        <v>72</v>
      </c>
      <c r="F107" s="115">
        <v>5000</v>
      </c>
      <c r="G107" s="115">
        <v>0</v>
      </c>
      <c r="H107" s="115">
        <f t="shared" si="1"/>
        <v>0</v>
      </c>
    </row>
    <row r="108" spans="1:8" ht="15">
      <c r="A108" s="111">
        <v>4</v>
      </c>
      <c r="B108" s="112"/>
      <c r="C108" s="128"/>
      <c r="D108" s="128"/>
      <c r="E108" s="129" t="s">
        <v>82</v>
      </c>
      <c r="F108" s="59">
        <f>F109</f>
        <v>17000</v>
      </c>
      <c r="G108" s="59">
        <f>G109</f>
        <v>18309.25</v>
      </c>
      <c r="H108" s="59">
        <f t="shared" si="1"/>
        <v>107.7014705882353</v>
      </c>
    </row>
    <row r="109" spans="1:8" ht="15">
      <c r="A109" s="112"/>
      <c r="B109" s="111">
        <v>42</v>
      </c>
      <c r="C109" s="128"/>
      <c r="D109" s="128"/>
      <c r="E109" s="129" t="s">
        <v>143</v>
      </c>
      <c r="F109" s="59">
        <f>F110+F112</f>
        <v>17000</v>
      </c>
      <c r="G109" s="59">
        <f>G110+G112</f>
        <v>18309.25</v>
      </c>
      <c r="H109" s="59">
        <f t="shared" si="1"/>
        <v>107.7014705882353</v>
      </c>
    </row>
    <row r="110" spans="1:8" ht="15">
      <c r="A110" s="112"/>
      <c r="B110" s="112"/>
      <c r="C110" s="130">
        <v>422</v>
      </c>
      <c r="D110" s="130"/>
      <c r="E110" s="131" t="s">
        <v>88</v>
      </c>
      <c r="F110" s="115">
        <v>15000</v>
      </c>
      <c r="G110" s="115">
        <v>14269.25</v>
      </c>
      <c r="H110" s="115">
        <f t="shared" si="1"/>
        <v>95.12833333333333</v>
      </c>
    </row>
    <row r="111" spans="1:8" ht="15">
      <c r="A111" s="112"/>
      <c r="B111" s="112"/>
      <c r="C111" s="130"/>
      <c r="D111" s="130">
        <v>4221</v>
      </c>
      <c r="E111" s="131" t="s">
        <v>144</v>
      </c>
      <c r="F111" s="115">
        <v>15000</v>
      </c>
      <c r="G111" s="115">
        <v>14269.25</v>
      </c>
      <c r="H111" s="115">
        <f t="shared" si="1"/>
        <v>95.12833333333333</v>
      </c>
    </row>
    <row r="112" spans="1:8" ht="15">
      <c r="A112" s="112"/>
      <c r="B112" s="112"/>
      <c r="C112" s="130">
        <v>426</v>
      </c>
      <c r="D112" s="130"/>
      <c r="E112" s="131" t="s">
        <v>145</v>
      </c>
      <c r="F112" s="115">
        <v>2000</v>
      </c>
      <c r="G112" s="115">
        <v>4040</v>
      </c>
      <c r="H112" s="115">
        <f t="shared" si="1"/>
        <v>202</v>
      </c>
    </row>
    <row r="113" spans="1:8" ht="15">
      <c r="A113" s="112"/>
      <c r="B113" s="112"/>
      <c r="C113" s="130"/>
      <c r="D113" s="130">
        <v>4262</v>
      </c>
      <c r="E113" s="131" t="s">
        <v>146</v>
      </c>
      <c r="F113" s="115">
        <v>2000</v>
      </c>
      <c r="G113" s="115">
        <v>4040</v>
      </c>
      <c r="H113" s="115">
        <f t="shared" si="1"/>
        <v>202</v>
      </c>
    </row>
    <row r="114" spans="1:8" ht="15">
      <c r="A114" s="109"/>
      <c r="B114" s="109"/>
      <c r="C114" s="110"/>
      <c r="D114" s="110"/>
      <c r="E114" s="141" t="s">
        <v>335</v>
      </c>
      <c r="F114" s="36">
        <f>F116</f>
        <v>255400</v>
      </c>
      <c r="G114" s="36">
        <f>G116</f>
        <v>400715.46</v>
      </c>
      <c r="H114" s="36">
        <f t="shared" si="1"/>
        <v>156.897204385278</v>
      </c>
    </row>
    <row r="115" spans="1:8" ht="15">
      <c r="A115" s="112"/>
      <c r="B115" s="112"/>
      <c r="C115" s="112"/>
      <c r="D115" s="112"/>
      <c r="E115" s="114" t="s">
        <v>147</v>
      </c>
      <c r="F115" s="115"/>
      <c r="G115" s="115"/>
      <c r="H115" s="115"/>
    </row>
    <row r="116" spans="1:8" ht="15">
      <c r="A116" s="109"/>
      <c r="B116" s="109"/>
      <c r="C116" s="109"/>
      <c r="D116" s="109"/>
      <c r="E116" s="110" t="s">
        <v>148</v>
      </c>
      <c r="F116" s="36">
        <f>F117</f>
        <v>255400</v>
      </c>
      <c r="G116" s="36">
        <f>G117</f>
        <v>400715.46</v>
      </c>
      <c r="H116" s="36">
        <f t="shared" si="1"/>
        <v>156.897204385278</v>
      </c>
    </row>
    <row r="117" spans="1:8" ht="15">
      <c r="A117" s="146"/>
      <c r="B117" s="146"/>
      <c r="C117" s="146"/>
      <c r="D117" s="146"/>
      <c r="E117" s="123" t="s">
        <v>149</v>
      </c>
      <c r="F117" s="134">
        <f>F119</f>
        <v>255400</v>
      </c>
      <c r="G117" s="134">
        <f>G119</f>
        <v>400715.46</v>
      </c>
      <c r="H117" s="134">
        <f t="shared" si="1"/>
        <v>156.897204385278</v>
      </c>
    </row>
    <row r="118" spans="1:8" ht="15">
      <c r="A118" s="112"/>
      <c r="B118" s="112"/>
      <c r="C118" s="112"/>
      <c r="D118" s="112"/>
      <c r="E118" s="114" t="s">
        <v>317</v>
      </c>
      <c r="F118" s="59">
        <f>F117</f>
        <v>255400</v>
      </c>
      <c r="G118" s="59">
        <f>G117</f>
        <v>400715.46</v>
      </c>
      <c r="H118" s="59">
        <f t="shared" si="1"/>
        <v>156.897204385278</v>
      </c>
    </row>
    <row r="119" spans="1:8" ht="15">
      <c r="A119" s="111">
        <v>3</v>
      </c>
      <c r="B119" s="112"/>
      <c r="C119" s="112"/>
      <c r="D119" s="112"/>
      <c r="E119" s="129" t="s">
        <v>65</v>
      </c>
      <c r="F119" s="59">
        <f>F120+F128</f>
        <v>255400</v>
      </c>
      <c r="G119" s="59">
        <f>G120+G128</f>
        <v>400715.46</v>
      </c>
      <c r="H119" s="59">
        <f t="shared" si="1"/>
        <v>156.897204385278</v>
      </c>
    </row>
    <row r="120" spans="1:8" ht="15">
      <c r="A120" s="111"/>
      <c r="B120" s="111">
        <v>31</v>
      </c>
      <c r="C120" s="128"/>
      <c r="D120" s="128"/>
      <c r="E120" s="129" t="s">
        <v>66</v>
      </c>
      <c r="F120" s="59">
        <f>F121+F123+F125</f>
        <v>239000</v>
      </c>
      <c r="G120" s="59">
        <f>G121+G123+G125</f>
        <v>350364.79000000004</v>
      </c>
      <c r="H120" s="59">
        <f t="shared" si="1"/>
        <v>146.59614644351467</v>
      </c>
    </row>
    <row r="121" spans="1:8" ht="15">
      <c r="A121" s="112"/>
      <c r="B121" s="111"/>
      <c r="C121" s="130">
        <v>311</v>
      </c>
      <c r="D121" s="130"/>
      <c r="E121" s="131" t="s">
        <v>67</v>
      </c>
      <c r="F121" s="61">
        <v>195000</v>
      </c>
      <c r="G121" s="115">
        <v>297453.09</v>
      </c>
      <c r="H121" s="115">
        <f t="shared" si="1"/>
        <v>152.54004615384616</v>
      </c>
    </row>
    <row r="122" spans="1:8" ht="15">
      <c r="A122" s="112"/>
      <c r="B122" s="111"/>
      <c r="C122" s="130"/>
      <c r="D122" s="130">
        <v>3111</v>
      </c>
      <c r="E122" s="131" t="s">
        <v>106</v>
      </c>
      <c r="F122" s="61">
        <v>195000</v>
      </c>
      <c r="G122" s="115">
        <v>297453.09</v>
      </c>
      <c r="H122" s="115">
        <f t="shared" si="1"/>
        <v>152.54004615384616</v>
      </c>
    </row>
    <row r="123" spans="1:8" ht="15">
      <c r="A123" s="112"/>
      <c r="B123" s="112"/>
      <c r="C123" s="130">
        <v>312</v>
      </c>
      <c r="D123" s="130"/>
      <c r="E123" s="131" t="s">
        <v>68</v>
      </c>
      <c r="F123" s="115">
        <v>10500</v>
      </c>
      <c r="G123" s="115">
        <v>1750</v>
      </c>
      <c r="H123" s="115">
        <f t="shared" si="1"/>
        <v>16.666666666666664</v>
      </c>
    </row>
    <row r="124" spans="1:8" ht="15">
      <c r="A124" s="112"/>
      <c r="B124" s="112"/>
      <c r="C124" s="130"/>
      <c r="D124" s="130">
        <v>3121</v>
      </c>
      <c r="E124" s="131" t="s">
        <v>68</v>
      </c>
      <c r="F124" s="115">
        <v>10500</v>
      </c>
      <c r="G124" s="115">
        <v>1750</v>
      </c>
      <c r="H124" s="115">
        <f t="shared" si="1"/>
        <v>16.666666666666664</v>
      </c>
    </row>
    <row r="125" spans="1:8" ht="15">
      <c r="A125" s="112"/>
      <c r="B125" s="112"/>
      <c r="C125" s="130">
        <v>313</v>
      </c>
      <c r="D125" s="130"/>
      <c r="E125" s="131" t="s">
        <v>150</v>
      </c>
      <c r="F125" s="115">
        <v>33500</v>
      </c>
      <c r="G125" s="115">
        <f>SUM(G126:G127)</f>
        <v>51161.7</v>
      </c>
      <c r="H125" s="115">
        <f t="shared" si="1"/>
        <v>152.72149253731342</v>
      </c>
    </row>
    <row r="126" spans="1:8" ht="15">
      <c r="A126" s="112"/>
      <c r="B126" s="112"/>
      <c r="C126" s="130"/>
      <c r="D126" s="130">
        <v>3132</v>
      </c>
      <c r="E126" s="131" t="s">
        <v>107</v>
      </c>
      <c r="F126" s="115">
        <v>32000</v>
      </c>
      <c r="G126" s="115">
        <v>46105.13</v>
      </c>
      <c r="H126" s="115">
        <f t="shared" si="1"/>
        <v>144.07853125</v>
      </c>
    </row>
    <row r="127" spans="1:8" ht="15">
      <c r="A127" s="112"/>
      <c r="B127" s="112"/>
      <c r="C127" s="130"/>
      <c r="D127" s="130">
        <v>3133</v>
      </c>
      <c r="E127" s="131" t="s">
        <v>108</v>
      </c>
      <c r="F127" s="115">
        <v>1500</v>
      </c>
      <c r="G127" s="115">
        <v>5056.57</v>
      </c>
      <c r="H127" s="115">
        <f t="shared" si="1"/>
        <v>337.1046666666667</v>
      </c>
    </row>
    <row r="128" spans="1:8" ht="15">
      <c r="A128" s="112"/>
      <c r="B128" s="111">
        <v>32</v>
      </c>
      <c r="C128" s="130"/>
      <c r="D128" s="130"/>
      <c r="E128" s="129" t="s">
        <v>70</v>
      </c>
      <c r="F128" s="59">
        <f>F129+F132</f>
        <v>16400</v>
      </c>
      <c r="G128" s="59">
        <f>G129+G132</f>
        <v>50350.67</v>
      </c>
      <c r="H128" s="59">
        <f t="shared" si="1"/>
        <v>307.01628048780486</v>
      </c>
    </row>
    <row r="129" spans="1:8" ht="15">
      <c r="A129" s="112"/>
      <c r="B129" s="111"/>
      <c r="C129" s="130">
        <v>321</v>
      </c>
      <c r="D129" s="130"/>
      <c r="E129" s="131" t="s">
        <v>151</v>
      </c>
      <c r="F129" s="115">
        <v>14400</v>
      </c>
      <c r="G129" s="115">
        <f>SUM(G130,G131)</f>
        <v>33568.44</v>
      </c>
      <c r="H129" s="115">
        <f t="shared" si="1"/>
        <v>233.11416666666668</v>
      </c>
    </row>
    <row r="130" spans="1:8" ht="15">
      <c r="A130" s="112"/>
      <c r="B130" s="111"/>
      <c r="C130" s="130"/>
      <c r="D130" s="130">
        <v>3211</v>
      </c>
      <c r="E130" s="131" t="s">
        <v>110</v>
      </c>
      <c r="F130" s="115">
        <v>1860</v>
      </c>
      <c r="G130" s="115">
        <v>1860</v>
      </c>
      <c r="H130" s="115">
        <f t="shared" si="1"/>
        <v>100</v>
      </c>
    </row>
    <row r="131" spans="1:8" ht="15">
      <c r="A131" s="112"/>
      <c r="B131" s="111"/>
      <c r="C131" s="130"/>
      <c r="D131" s="130">
        <v>3212</v>
      </c>
      <c r="E131" s="131" t="s">
        <v>152</v>
      </c>
      <c r="F131" s="115">
        <v>12540</v>
      </c>
      <c r="G131" s="115">
        <v>31708.44</v>
      </c>
      <c r="H131" s="115">
        <f t="shared" si="1"/>
        <v>252.85837320574163</v>
      </c>
    </row>
    <row r="132" spans="1:8" ht="15">
      <c r="A132" s="112"/>
      <c r="B132" s="112"/>
      <c r="C132" s="130">
        <v>322</v>
      </c>
      <c r="D132" s="130"/>
      <c r="E132" s="131" t="s">
        <v>72</v>
      </c>
      <c r="F132" s="115">
        <v>2000</v>
      </c>
      <c r="G132" s="115">
        <f>G134+G135</f>
        <v>16782.23</v>
      </c>
      <c r="H132" s="115">
        <f t="shared" si="1"/>
        <v>839.1115</v>
      </c>
    </row>
    <row r="133" spans="1:8" ht="15">
      <c r="A133" s="112"/>
      <c r="B133" s="112"/>
      <c r="C133" s="130"/>
      <c r="D133" s="130">
        <v>3221</v>
      </c>
      <c r="E133" s="131" t="s">
        <v>134</v>
      </c>
      <c r="F133" s="115"/>
      <c r="G133" s="115"/>
      <c r="H133" s="115"/>
    </row>
    <row r="134" spans="1:8" ht="15">
      <c r="A134" s="112"/>
      <c r="B134" s="112"/>
      <c r="C134" s="130"/>
      <c r="D134" s="130">
        <v>3223</v>
      </c>
      <c r="E134" s="131" t="s">
        <v>111</v>
      </c>
      <c r="F134" s="115">
        <v>0</v>
      </c>
      <c r="G134" s="115">
        <v>11188.23</v>
      </c>
      <c r="H134" s="115"/>
    </row>
    <row r="135" spans="1:8" ht="15">
      <c r="A135" s="112"/>
      <c r="B135" s="112"/>
      <c r="C135" s="130"/>
      <c r="D135" s="130">
        <v>3225</v>
      </c>
      <c r="E135" s="131" t="s">
        <v>153</v>
      </c>
      <c r="F135" s="115">
        <v>2000</v>
      </c>
      <c r="G135" s="115">
        <v>5594</v>
      </c>
      <c r="H135" s="115">
        <f aca="true" t="shared" si="2" ref="H135:H197">G135/F135*100</f>
        <v>279.7</v>
      </c>
    </row>
    <row r="136" spans="1:9" ht="15">
      <c r="A136" s="109"/>
      <c r="B136" s="109"/>
      <c r="C136" s="109"/>
      <c r="D136" s="109"/>
      <c r="E136" s="141" t="s">
        <v>154</v>
      </c>
      <c r="F136" s="36">
        <f>F138</f>
        <v>23900224.84</v>
      </c>
      <c r="G136" s="36">
        <f>G138</f>
        <v>1883375.5599999998</v>
      </c>
      <c r="H136" s="36">
        <f t="shared" si="2"/>
        <v>7.880158335782417</v>
      </c>
      <c r="I136" s="154"/>
    </row>
    <row r="137" spans="1:8" ht="15">
      <c r="A137" s="112"/>
      <c r="B137" s="112"/>
      <c r="C137" s="112"/>
      <c r="D137" s="112"/>
      <c r="E137" s="114" t="s">
        <v>147</v>
      </c>
      <c r="F137" s="115"/>
      <c r="G137" s="115"/>
      <c r="H137" s="115"/>
    </row>
    <row r="138" spans="1:8" ht="26.25">
      <c r="A138" s="109"/>
      <c r="B138" s="109"/>
      <c r="C138" s="109"/>
      <c r="D138" s="109"/>
      <c r="E138" s="110" t="s">
        <v>155</v>
      </c>
      <c r="F138" s="36">
        <f>F143+F148+F153+F158+F163+F168+F173+F178+F183+F188+F193+F198+F203+F208+F213+F218+F223+F228+F233+F238+F254+F260+F266+F272+F278+F284+F290+F296+F301+F243+F248</f>
        <v>23900224.84</v>
      </c>
      <c r="G138" s="36">
        <f>G143+G148+G153+G158+G163+G168+G173+G178+G183+G188+G193+G198+G203+G208+G213+G218+G223+G228+G233+G238+G254+G260+G266+G272+G278+G284+G290+G296+G301+G243+G248</f>
        <v>1883375.5599999998</v>
      </c>
      <c r="H138" s="36">
        <f t="shared" si="2"/>
        <v>7.880158335782417</v>
      </c>
    </row>
    <row r="139" spans="1:8" ht="15">
      <c r="A139" s="112"/>
      <c r="B139" s="112"/>
      <c r="C139" s="112"/>
      <c r="D139" s="112"/>
      <c r="E139" s="158" t="s">
        <v>33</v>
      </c>
      <c r="F139" s="40"/>
      <c r="G139" s="40"/>
      <c r="H139" s="40"/>
    </row>
    <row r="140" spans="1:8" s="185" customFormat="1" ht="15">
      <c r="A140" s="111">
        <v>4</v>
      </c>
      <c r="B140" s="112"/>
      <c r="C140" s="112"/>
      <c r="D140" s="112"/>
      <c r="E140" s="158" t="s">
        <v>82</v>
      </c>
      <c r="F140" s="40"/>
      <c r="G140" s="40"/>
      <c r="H140" s="40"/>
    </row>
    <row r="141" spans="1:8" s="185" customFormat="1" ht="15">
      <c r="A141" s="112"/>
      <c r="B141" s="111">
        <v>42</v>
      </c>
      <c r="C141" s="112"/>
      <c r="D141" s="112"/>
      <c r="E141" s="158" t="s">
        <v>82</v>
      </c>
      <c r="F141" s="40"/>
      <c r="G141" s="40"/>
      <c r="H141" s="40"/>
    </row>
    <row r="142" spans="1:8" s="188" customFormat="1" ht="15">
      <c r="A142" s="186"/>
      <c r="B142" s="186"/>
      <c r="C142" s="186">
        <v>421</v>
      </c>
      <c r="D142" s="186"/>
      <c r="E142" s="184" t="s">
        <v>87</v>
      </c>
      <c r="F142" s="187"/>
      <c r="G142" s="187"/>
      <c r="H142" s="187"/>
    </row>
    <row r="143" spans="1:8" ht="15">
      <c r="A143" s="155"/>
      <c r="B143" s="155"/>
      <c r="C143" s="155"/>
      <c r="D143" s="155"/>
      <c r="E143" s="156" t="s">
        <v>156</v>
      </c>
      <c r="F143" s="157">
        <f>F145</f>
        <v>2500000</v>
      </c>
      <c r="G143" s="157">
        <f>G145</f>
        <v>0</v>
      </c>
      <c r="H143" s="157">
        <f t="shared" si="2"/>
        <v>0</v>
      </c>
    </row>
    <row r="144" spans="1:8" ht="15">
      <c r="A144" s="112"/>
      <c r="B144" s="112"/>
      <c r="C144" s="112"/>
      <c r="D144" s="112"/>
      <c r="E144" s="114" t="s">
        <v>33</v>
      </c>
      <c r="F144" s="57">
        <f>F143</f>
        <v>2500000</v>
      </c>
      <c r="G144" s="57">
        <f>G143</f>
        <v>0</v>
      </c>
      <c r="H144" s="57">
        <f t="shared" si="2"/>
        <v>0</v>
      </c>
    </row>
    <row r="145" spans="1:8" ht="15">
      <c r="A145" s="111">
        <v>4</v>
      </c>
      <c r="B145" s="112"/>
      <c r="C145" s="112"/>
      <c r="D145" s="112"/>
      <c r="E145" s="129" t="s">
        <v>82</v>
      </c>
      <c r="F145" s="57">
        <f>F146</f>
        <v>2500000</v>
      </c>
      <c r="G145" s="57">
        <f>G146</f>
        <v>0</v>
      </c>
      <c r="H145" s="57">
        <f t="shared" si="2"/>
        <v>0</v>
      </c>
    </row>
    <row r="146" spans="1:8" ht="15">
      <c r="A146" s="112"/>
      <c r="B146" s="128">
        <v>42</v>
      </c>
      <c r="C146" s="112"/>
      <c r="D146" s="112"/>
      <c r="E146" s="129" t="s">
        <v>157</v>
      </c>
      <c r="F146" s="57">
        <f>F147</f>
        <v>2500000</v>
      </c>
      <c r="G146" s="57">
        <f>G147</f>
        <v>0</v>
      </c>
      <c r="H146" s="57">
        <f t="shared" si="2"/>
        <v>0</v>
      </c>
    </row>
    <row r="147" spans="1:8" ht="15">
      <c r="A147" s="112"/>
      <c r="B147" s="130"/>
      <c r="C147" s="112">
        <v>421</v>
      </c>
      <c r="D147" s="112"/>
      <c r="E147" s="131" t="s">
        <v>87</v>
      </c>
      <c r="F147" s="132">
        <v>2500000</v>
      </c>
      <c r="G147" s="132">
        <v>0</v>
      </c>
      <c r="H147" s="132">
        <f t="shared" si="2"/>
        <v>0</v>
      </c>
    </row>
    <row r="148" spans="1:8" ht="15">
      <c r="A148" s="155"/>
      <c r="B148" s="155"/>
      <c r="C148" s="155"/>
      <c r="D148" s="155"/>
      <c r="E148" s="156" t="s">
        <v>158</v>
      </c>
      <c r="F148" s="157">
        <f>F150</f>
        <v>327000</v>
      </c>
      <c r="G148" s="157">
        <f>G150</f>
        <v>0</v>
      </c>
      <c r="H148" s="157">
        <f t="shared" si="2"/>
        <v>0</v>
      </c>
    </row>
    <row r="149" spans="1:8" ht="15">
      <c r="A149" s="112"/>
      <c r="B149" s="112"/>
      <c r="C149" s="112"/>
      <c r="D149" s="112"/>
      <c r="E149" s="114" t="s">
        <v>33</v>
      </c>
      <c r="F149" s="57">
        <f>F148</f>
        <v>327000</v>
      </c>
      <c r="G149" s="57">
        <f>G148</f>
        <v>0</v>
      </c>
      <c r="H149" s="57">
        <f t="shared" si="2"/>
        <v>0</v>
      </c>
    </row>
    <row r="150" spans="1:8" ht="15">
      <c r="A150" s="111">
        <v>4</v>
      </c>
      <c r="B150" s="112"/>
      <c r="C150" s="112"/>
      <c r="D150" s="112"/>
      <c r="E150" s="129" t="s">
        <v>82</v>
      </c>
      <c r="F150" s="57">
        <f>F151</f>
        <v>327000</v>
      </c>
      <c r="G150" s="57">
        <f>G151</f>
        <v>0</v>
      </c>
      <c r="H150" s="57">
        <f t="shared" si="2"/>
        <v>0</v>
      </c>
    </row>
    <row r="151" spans="1:8" ht="15">
      <c r="A151" s="112"/>
      <c r="B151" s="111">
        <v>42</v>
      </c>
      <c r="C151" s="112"/>
      <c r="D151" s="112"/>
      <c r="E151" s="129" t="s">
        <v>157</v>
      </c>
      <c r="F151" s="57">
        <f>F152</f>
        <v>327000</v>
      </c>
      <c r="G151" s="57">
        <f>G152</f>
        <v>0</v>
      </c>
      <c r="H151" s="57">
        <f t="shared" si="2"/>
        <v>0</v>
      </c>
    </row>
    <row r="152" spans="1:8" ht="15.75" customHeight="1">
      <c r="A152" s="112"/>
      <c r="B152" s="112"/>
      <c r="C152" s="112">
        <v>421</v>
      </c>
      <c r="D152" s="112"/>
      <c r="E152" s="131" t="s">
        <v>87</v>
      </c>
      <c r="F152" s="132">
        <v>327000</v>
      </c>
      <c r="G152" s="132">
        <v>0</v>
      </c>
      <c r="H152" s="132">
        <f t="shared" si="2"/>
        <v>0</v>
      </c>
    </row>
    <row r="153" spans="1:8" ht="15.75" customHeight="1">
      <c r="A153" s="155"/>
      <c r="B153" s="155"/>
      <c r="C153" s="155"/>
      <c r="D153" s="155"/>
      <c r="E153" s="156" t="s">
        <v>159</v>
      </c>
      <c r="F153" s="157">
        <f>F155</f>
        <v>115000</v>
      </c>
      <c r="G153" s="157">
        <f>G155</f>
        <v>0</v>
      </c>
      <c r="H153" s="157">
        <f t="shared" si="2"/>
        <v>0</v>
      </c>
    </row>
    <row r="154" spans="1:8" ht="15.75" customHeight="1">
      <c r="A154" s="112"/>
      <c r="B154" s="112"/>
      <c r="C154" s="112"/>
      <c r="D154" s="112"/>
      <c r="E154" s="114" t="s">
        <v>33</v>
      </c>
      <c r="F154" s="57">
        <f>F153</f>
        <v>115000</v>
      </c>
      <c r="G154" s="57">
        <f>G153</f>
        <v>0</v>
      </c>
      <c r="H154" s="57">
        <f t="shared" si="2"/>
        <v>0</v>
      </c>
    </row>
    <row r="155" spans="1:8" ht="15.75" customHeight="1">
      <c r="A155" s="111">
        <v>4</v>
      </c>
      <c r="B155" s="112"/>
      <c r="C155" s="112"/>
      <c r="D155" s="112"/>
      <c r="E155" s="129" t="s">
        <v>82</v>
      </c>
      <c r="F155" s="57">
        <f>F156</f>
        <v>115000</v>
      </c>
      <c r="G155" s="57">
        <f>G156</f>
        <v>0</v>
      </c>
      <c r="H155" s="57">
        <f t="shared" si="2"/>
        <v>0</v>
      </c>
    </row>
    <row r="156" spans="1:8" ht="15.75" customHeight="1">
      <c r="A156" s="112"/>
      <c r="B156" s="111">
        <v>42</v>
      </c>
      <c r="C156" s="112"/>
      <c r="D156" s="112"/>
      <c r="E156" s="129" t="s">
        <v>157</v>
      </c>
      <c r="F156" s="57">
        <f>F157</f>
        <v>115000</v>
      </c>
      <c r="G156" s="57">
        <f>G157</f>
        <v>0</v>
      </c>
      <c r="H156" s="57">
        <f t="shared" si="2"/>
        <v>0</v>
      </c>
    </row>
    <row r="157" spans="1:8" ht="15.75" customHeight="1">
      <c r="A157" s="112"/>
      <c r="B157" s="112"/>
      <c r="C157" s="112">
        <v>421</v>
      </c>
      <c r="D157" s="112"/>
      <c r="E157" s="131" t="s">
        <v>87</v>
      </c>
      <c r="F157" s="132">
        <v>115000</v>
      </c>
      <c r="G157" s="132">
        <v>0</v>
      </c>
      <c r="H157" s="132">
        <f t="shared" si="2"/>
        <v>0</v>
      </c>
    </row>
    <row r="158" spans="1:8" ht="15.75" customHeight="1">
      <c r="A158" s="155"/>
      <c r="B158" s="155"/>
      <c r="C158" s="155"/>
      <c r="D158" s="155"/>
      <c r="E158" s="156" t="s">
        <v>160</v>
      </c>
      <c r="F158" s="157">
        <f>F160</f>
        <v>319000</v>
      </c>
      <c r="G158" s="157">
        <f>G160</f>
        <v>0</v>
      </c>
      <c r="H158" s="157">
        <f t="shared" si="2"/>
        <v>0</v>
      </c>
    </row>
    <row r="159" spans="1:8" ht="15.75" customHeight="1">
      <c r="A159" s="112"/>
      <c r="B159" s="112"/>
      <c r="C159" s="112"/>
      <c r="D159" s="112"/>
      <c r="E159" s="114" t="s">
        <v>33</v>
      </c>
      <c r="F159" s="57">
        <f>F158</f>
        <v>319000</v>
      </c>
      <c r="G159" s="57">
        <f>G158</f>
        <v>0</v>
      </c>
      <c r="H159" s="57">
        <f t="shared" si="2"/>
        <v>0</v>
      </c>
    </row>
    <row r="160" spans="1:8" ht="15.75" customHeight="1">
      <c r="A160" s="111">
        <v>4</v>
      </c>
      <c r="B160" s="112"/>
      <c r="C160" s="112"/>
      <c r="D160" s="112"/>
      <c r="E160" s="129" t="s">
        <v>82</v>
      </c>
      <c r="F160" s="57">
        <f>F161</f>
        <v>319000</v>
      </c>
      <c r="G160" s="57">
        <f>G161</f>
        <v>0</v>
      </c>
      <c r="H160" s="57">
        <f t="shared" si="2"/>
        <v>0</v>
      </c>
    </row>
    <row r="161" spans="1:8" ht="15.75" customHeight="1">
      <c r="A161" s="112"/>
      <c r="B161" s="111">
        <v>42</v>
      </c>
      <c r="C161" s="112"/>
      <c r="D161" s="112"/>
      <c r="E161" s="129" t="s">
        <v>157</v>
      </c>
      <c r="F161" s="57">
        <f>F162</f>
        <v>319000</v>
      </c>
      <c r="G161" s="57">
        <f>G162</f>
        <v>0</v>
      </c>
      <c r="H161" s="57">
        <f t="shared" si="2"/>
        <v>0</v>
      </c>
    </row>
    <row r="162" spans="1:8" ht="15.75" customHeight="1">
      <c r="A162" s="112"/>
      <c r="B162" s="112"/>
      <c r="C162" s="112">
        <v>421</v>
      </c>
      <c r="D162" s="112"/>
      <c r="E162" s="131" t="s">
        <v>87</v>
      </c>
      <c r="F162" s="132">
        <v>319000</v>
      </c>
      <c r="G162" s="132">
        <v>0</v>
      </c>
      <c r="H162" s="132">
        <f t="shared" si="2"/>
        <v>0</v>
      </c>
    </row>
    <row r="163" spans="1:8" ht="15.75" customHeight="1">
      <c r="A163" s="155"/>
      <c r="B163" s="155"/>
      <c r="C163" s="155"/>
      <c r="D163" s="155"/>
      <c r="E163" s="156" t="s">
        <v>161</v>
      </c>
      <c r="F163" s="157">
        <f>F165</f>
        <v>486000</v>
      </c>
      <c r="G163" s="157">
        <f>G165</f>
        <v>0</v>
      </c>
      <c r="H163" s="157">
        <f t="shared" si="2"/>
        <v>0</v>
      </c>
    </row>
    <row r="164" spans="1:8" ht="15.75" customHeight="1">
      <c r="A164" s="112"/>
      <c r="B164" s="112"/>
      <c r="C164" s="112"/>
      <c r="D164" s="112"/>
      <c r="E164" s="114" t="s">
        <v>33</v>
      </c>
      <c r="F164" s="57">
        <f>F163</f>
        <v>486000</v>
      </c>
      <c r="G164" s="57">
        <f>G163</f>
        <v>0</v>
      </c>
      <c r="H164" s="57">
        <f t="shared" si="2"/>
        <v>0</v>
      </c>
    </row>
    <row r="165" spans="1:8" ht="15.75" customHeight="1">
      <c r="A165" s="111">
        <v>4</v>
      </c>
      <c r="B165" s="112"/>
      <c r="C165" s="112"/>
      <c r="D165" s="112"/>
      <c r="E165" s="129" t="s">
        <v>82</v>
      </c>
      <c r="F165" s="57">
        <f>F166</f>
        <v>486000</v>
      </c>
      <c r="G165" s="57">
        <f>G166</f>
        <v>0</v>
      </c>
      <c r="H165" s="57">
        <f t="shared" si="2"/>
        <v>0</v>
      </c>
    </row>
    <row r="166" spans="1:8" ht="15.75" customHeight="1">
      <c r="A166" s="112"/>
      <c r="B166" s="111">
        <v>42</v>
      </c>
      <c r="C166" s="112"/>
      <c r="D166" s="112"/>
      <c r="E166" s="129" t="s">
        <v>157</v>
      </c>
      <c r="F166" s="57">
        <f>F167</f>
        <v>486000</v>
      </c>
      <c r="G166" s="57">
        <f>G167</f>
        <v>0</v>
      </c>
      <c r="H166" s="57">
        <f t="shared" si="2"/>
        <v>0</v>
      </c>
    </row>
    <row r="167" spans="1:8" ht="15.75" customHeight="1">
      <c r="A167" s="112"/>
      <c r="B167" s="112"/>
      <c r="C167" s="112">
        <v>421</v>
      </c>
      <c r="D167" s="112"/>
      <c r="E167" s="131" t="s">
        <v>87</v>
      </c>
      <c r="F167" s="132">
        <v>486000</v>
      </c>
      <c r="G167" s="132">
        <v>0</v>
      </c>
      <c r="H167" s="132">
        <f t="shared" si="2"/>
        <v>0</v>
      </c>
    </row>
    <row r="168" spans="1:8" ht="29.25" customHeight="1">
      <c r="A168" s="155"/>
      <c r="B168" s="155"/>
      <c r="C168" s="155"/>
      <c r="D168" s="155"/>
      <c r="E168" s="156" t="s">
        <v>162</v>
      </c>
      <c r="F168" s="157">
        <f>F170</f>
        <v>155000</v>
      </c>
      <c r="G168" s="157">
        <f>G170</f>
        <v>0</v>
      </c>
      <c r="H168" s="157">
        <f t="shared" si="2"/>
        <v>0</v>
      </c>
    </row>
    <row r="169" spans="1:8" ht="15.75" customHeight="1">
      <c r="A169" s="112"/>
      <c r="B169" s="112"/>
      <c r="C169" s="112"/>
      <c r="D169" s="112"/>
      <c r="E169" s="114" t="s">
        <v>33</v>
      </c>
      <c r="F169" s="57">
        <f>F168</f>
        <v>155000</v>
      </c>
      <c r="G169" s="57">
        <f>G168</f>
        <v>0</v>
      </c>
      <c r="H169" s="57">
        <f t="shared" si="2"/>
        <v>0</v>
      </c>
    </row>
    <row r="170" spans="1:8" ht="15.75" customHeight="1">
      <c r="A170" s="111">
        <v>4</v>
      </c>
      <c r="B170" s="112"/>
      <c r="C170" s="112"/>
      <c r="D170" s="112"/>
      <c r="E170" s="129" t="s">
        <v>82</v>
      </c>
      <c r="F170" s="57">
        <f>F171</f>
        <v>155000</v>
      </c>
      <c r="G170" s="57">
        <f>G171</f>
        <v>0</v>
      </c>
      <c r="H170" s="57">
        <f t="shared" si="2"/>
        <v>0</v>
      </c>
    </row>
    <row r="171" spans="1:8" ht="15.75" customHeight="1">
      <c r="A171" s="112"/>
      <c r="B171" s="111">
        <v>42</v>
      </c>
      <c r="C171" s="112"/>
      <c r="D171" s="112"/>
      <c r="E171" s="129" t="s">
        <v>157</v>
      </c>
      <c r="F171" s="57">
        <f>F172</f>
        <v>155000</v>
      </c>
      <c r="G171" s="57">
        <f>G172</f>
        <v>0</v>
      </c>
      <c r="H171" s="57">
        <f t="shared" si="2"/>
        <v>0</v>
      </c>
    </row>
    <row r="172" spans="1:8" ht="15.75" customHeight="1">
      <c r="A172" s="112"/>
      <c r="B172" s="112"/>
      <c r="C172" s="112">
        <v>421</v>
      </c>
      <c r="D172" s="112"/>
      <c r="E172" s="131" t="s">
        <v>87</v>
      </c>
      <c r="F172" s="132">
        <v>155000</v>
      </c>
      <c r="G172" s="132">
        <v>0</v>
      </c>
      <c r="H172" s="132">
        <f t="shared" si="2"/>
        <v>0</v>
      </c>
    </row>
    <row r="173" spans="1:8" ht="30" customHeight="1">
      <c r="A173" s="155"/>
      <c r="B173" s="155"/>
      <c r="C173" s="155"/>
      <c r="D173" s="155"/>
      <c r="E173" s="156" t="s">
        <v>163</v>
      </c>
      <c r="F173" s="157">
        <f>F175</f>
        <v>115000</v>
      </c>
      <c r="G173" s="157">
        <f>G175</f>
        <v>0</v>
      </c>
      <c r="H173" s="157">
        <f t="shared" si="2"/>
        <v>0</v>
      </c>
    </row>
    <row r="174" spans="1:8" ht="15.75" customHeight="1">
      <c r="A174" s="112"/>
      <c r="B174" s="112"/>
      <c r="C174" s="112"/>
      <c r="D174" s="112"/>
      <c r="E174" s="114" t="s">
        <v>33</v>
      </c>
      <c r="F174" s="57">
        <f>F173</f>
        <v>115000</v>
      </c>
      <c r="G174" s="57">
        <f>G173</f>
        <v>0</v>
      </c>
      <c r="H174" s="57">
        <f t="shared" si="2"/>
        <v>0</v>
      </c>
    </row>
    <row r="175" spans="1:8" ht="15.75" customHeight="1">
      <c r="A175" s="111">
        <v>4</v>
      </c>
      <c r="B175" s="112"/>
      <c r="C175" s="112"/>
      <c r="D175" s="112"/>
      <c r="E175" s="129" t="s">
        <v>82</v>
      </c>
      <c r="F175" s="57">
        <f>F176</f>
        <v>115000</v>
      </c>
      <c r="G175" s="57">
        <f>G176</f>
        <v>0</v>
      </c>
      <c r="H175" s="57">
        <f t="shared" si="2"/>
        <v>0</v>
      </c>
    </row>
    <row r="176" spans="1:8" ht="15.75" customHeight="1">
      <c r="A176" s="112"/>
      <c r="B176" s="111">
        <v>42</v>
      </c>
      <c r="C176" s="112"/>
      <c r="D176" s="112"/>
      <c r="E176" s="129" t="s">
        <v>157</v>
      </c>
      <c r="F176" s="57">
        <f>F177</f>
        <v>115000</v>
      </c>
      <c r="G176" s="57">
        <f>G177</f>
        <v>0</v>
      </c>
      <c r="H176" s="57">
        <f t="shared" si="2"/>
        <v>0</v>
      </c>
    </row>
    <row r="177" spans="1:8" ht="15.75" customHeight="1">
      <c r="A177" s="112"/>
      <c r="B177" s="112"/>
      <c r="C177" s="112">
        <v>421</v>
      </c>
      <c r="D177" s="112"/>
      <c r="E177" s="131" t="s">
        <v>87</v>
      </c>
      <c r="F177" s="132">
        <v>115000</v>
      </c>
      <c r="G177" s="132">
        <v>0</v>
      </c>
      <c r="H177" s="132">
        <f t="shared" si="2"/>
        <v>0</v>
      </c>
    </row>
    <row r="178" spans="1:8" ht="15.75" customHeight="1">
      <c r="A178" s="155"/>
      <c r="B178" s="155"/>
      <c r="C178" s="155"/>
      <c r="D178" s="155"/>
      <c r="E178" s="156" t="s">
        <v>164</v>
      </c>
      <c r="F178" s="157">
        <f>F180</f>
        <v>115000</v>
      </c>
      <c r="G178" s="157">
        <f>G180</f>
        <v>0</v>
      </c>
      <c r="H178" s="157">
        <f t="shared" si="2"/>
        <v>0</v>
      </c>
    </row>
    <row r="179" spans="1:8" ht="15.75" customHeight="1">
      <c r="A179" s="112"/>
      <c r="B179" s="112"/>
      <c r="C179" s="112"/>
      <c r="D179" s="112"/>
      <c r="E179" s="114" t="s">
        <v>33</v>
      </c>
      <c r="F179" s="57">
        <f>F178</f>
        <v>115000</v>
      </c>
      <c r="G179" s="57">
        <f>G178</f>
        <v>0</v>
      </c>
      <c r="H179" s="57">
        <f t="shared" si="2"/>
        <v>0</v>
      </c>
    </row>
    <row r="180" spans="1:8" ht="15.75" customHeight="1">
      <c r="A180" s="111">
        <v>4</v>
      </c>
      <c r="B180" s="112"/>
      <c r="C180" s="112"/>
      <c r="D180" s="112"/>
      <c r="E180" s="129" t="s">
        <v>82</v>
      </c>
      <c r="F180" s="57">
        <f>F181</f>
        <v>115000</v>
      </c>
      <c r="G180" s="57">
        <f>G181</f>
        <v>0</v>
      </c>
      <c r="H180" s="57">
        <f t="shared" si="2"/>
        <v>0</v>
      </c>
    </row>
    <row r="181" spans="1:8" ht="15.75" customHeight="1">
      <c r="A181" s="112"/>
      <c r="B181" s="111">
        <v>42</v>
      </c>
      <c r="C181" s="112"/>
      <c r="D181" s="112"/>
      <c r="E181" s="129" t="s">
        <v>157</v>
      </c>
      <c r="F181" s="57">
        <f>F182</f>
        <v>115000</v>
      </c>
      <c r="G181" s="57">
        <f>G182</f>
        <v>0</v>
      </c>
      <c r="H181" s="57">
        <f t="shared" si="2"/>
        <v>0</v>
      </c>
    </row>
    <row r="182" spans="1:8" ht="15.75" customHeight="1">
      <c r="A182" s="112"/>
      <c r="B182" s="112"/>
      <c r="C182" s="112">
        <v>421</v>
      </c>
      <c r="D182" s="112"/>
      <c r="E182" s="131" t="s">
        <v>87</v>
      </c>
      <c r="F182" s="132">
        <v>115000</v>
      </c>
      <c r="G182" s="132">
        <v>0</v>
      </c>
      <c r="H182" s="132">
        <f t="shared" si="2"/>
        <v>0</v>
      </c>
    </row>
    <row r="183" spans="1:8" ht="15.75" customHeight="1">
      <c r="A183" s="155"/>
      <c r="B183" s="155"/>
      <c r="C183" s="155"/>
      <c r="D183" s="155"/>
      <c r="E183" s="156" t="s">
        <v>165</v>
      </c>
      <c r="F183" s="157">
        <f>F185</f>
        <v>107000</v>
      </c>
      <c r="G183" s="157">
        <f>G185</f>
        <v>0</v>
      </c>
      <c r="H183" s="157">
        <f t="shared" si="2"/>
        <v>0</v>
      </c>
    </row>
    <row r="184" spans="1:8" ht="15.75" customHeight="1">
      <c r="A184" s="112"/>
      <c r="B184" s="112"/>
      <c r="C184" s="112"/>
      <c r="D184" s="112"/>
      <c r="E184" s="114" t="s">
        <v>33</v>
      </c>
      <c r="F184" s="57">
        <f>F183</f>
        <v>107000</v>
      </c>
      <c r="G184" s="57">
        <f>G183</f>
        <v>0</v>
      </c>
      <c r="H184" s="57">
        <f t="shared" si="2"/>
        <v>0</v>
      </c>
    </row>
    <row r="185" spans="1:8" ht="15.75" customHeight="1">
      <c r="A185" s="111">
        <v>4</v>
      </c>
      <c r="B185" s="112"/>
      <c r="C185" s="112"/>
      <c r="D185" s="112"/>
      <c r="E185" s="129" t="s">
        <v>82</v>
      </c>
      <c r="F185" s="57">
        <f>F186</f>
        <v>107000</v>
      </c>
      <c r="G185" s="57">
        <f>G186</f>
        <v>0</v>
      </c>
      <c r="H185" s="57">
        <f t="shared" si="2"/>
        <v>0</v>
      </c>
    </row>
    <row r="186" spans="1:8" ht="15.75" customHeight="1">
      <c r="A186" s="112"/>
      <c r="B186" s="111">
        <v>42</v>
      </c>
      <c r="C186" s="112"/>
      <c r="D186" s="112"/>
      <c r="E186" s="129" t="s">
        <v>157</v>
      </c>
      <c r="F186" s="57">
        <f>F187</f>
        <v>107000</v>
      </c>
      <c r="G186" s="57">
        <f>G187</f>
        <v>0</v>
      </c>
      <c r="H186" s="57">
        <f t="shared" si="2"/>
        <v>0</v>
      </c>
    </row>
    <row r="187" spans="1:8" ht="15.75" customHeight="1">
      <c r="A187" s="112"/>
      <c r="B187" s="112"/>
      <c r="C187" s="112">
        <v>421</v>
      </c>
      <c r="D187" s="112"/>
      <c r="E187" s="131" t="s">
        <v>87</v>
      </c>
      <c r="F187" s="132">
        <v>107000</v>
      </c>
      <c r="G187" s="132">
        <v>0</v>
      </c>
      <c r="H187" s="132">
        <f t="shared" si="2"/>
        <v>0</v>
      </c>
    </row>
    <row r="188" spans="1:8" ht="15.75" customHeight="1">
      <c r="A188" s="155"/>
      <c r="B188" s="155"/>
      <c r="C188" s="155"/>
      <c r="D188" s="155"/>
      <c r="E188" s="156" t="s">
        <v>166</v>
      </c>
      <c r="F188" s="157">
        <f>F190</f>
        <v>140000</v>
      </c>
      <c r="G188" s="157">
        <f>G190</f>
        <v>0</v>
      </c>
      <c r="H188" s="157">
        <f t="shared" si="2"/>
        <v>0</v>
      </c>
    </row>
    <row r="189" spans="1:8" ht="15.75" customHeight="1">
      <c r="A189" s="112"/>
      <c r="B189" s="112"/>
      <c r="C189" s="112"/>
      <c r="D189" s="112"/>
      <c r="E189" s="114" t="s">
        <v>33</v>
      </c>
      <c r="F189" s="57">
        <f>F188</f>
        <v>140000</v>
      </c>
      <c r="G189" s="57">
        <f>G188</f>
        <v>0</v>
      </c>
      <c r="H189" s="57">
        <f t="shared" si="2"/>
        <v>0</v>
      </c>
    </row>
    <row r="190" spans="1:8" ht="15.75" customHeight="1">
      <c r="A190" s="111">
        <v>4</v>
      </c>
      <c r="B190" s="112"/>
      <c r="C190" s="112"/>
      <c r="D190" s="112"/>
      <c r="E190" s="129" t="s">
        <v>82</v>
      </c>
      <c r="F190" s="57">
        <f>F191</f>
        <v>140000</v>
      </c>
      <c r="G190" s="57">
        <f>G191</f>
        <v>0</v>
      </c>
      <c r="H190" s="57">
        <f t="shared" si="2"/>
        <v>0</v>
      </c>
    </row>
    <row r="191" spans="1:8" ht="15.75" customHeight="1">
      <c r="A191" s="112"/>
      <c r="B191" s="111">
        <v>42</v>
      </c>
      <c r="C191" s="112"/>
      <c r="D191" s="112"/>
      <c r="E191" s="129" t="s">
        <v>157</v>
      </c>
      <c r="F191" s="57">
        <f>F192</f>
        <v>140000</v>
      </c>
      <c r="G191" s="57">
        <f>G192</f>
        <v>0</v>
      </c>
      <c r="H191" s="57">
        <f t="shared" si="2"/>
        <v>0</v>
      </c>
    </row>
    <row r="192" spans="1:8" ht="15.75" customHeight="1">
      <c r="A192" s="112"/>
      <c r="B192" s="112"/>
      <c r="C192" s="112">
        <v>421</v>
      </c>
      <c r="D192" s="112"/>
      <c r="E192" s="131" t="s">
        <v>87</v>
      </c>
      <c r="F192" s="132">
        <v>140000</v>
      </c>
      <c r="G192" s="115">
        <v>0</v>
      </c>
      <c r="H192" s="115">
        <f t="shared" si="2"/>
        <v>0</v>
      </c>
    </row>
    <row r="193" spans="1:8" ht="15.75" customHeight="1">
      <c r="A193" s="155"/>
      <c r="B193" s="155"/>
      <c r="C193" s="155"/>
      <c r="D193" s="155"/>
      <c r="E193" s="156" t="s">
        <v>167</v>
      </c>
      <c r="F193" s="157">
        <f>F195</f>
        <v>70000</v>
      </c>
      <c r="G193" s="157">
        <f>G195</f>
        <v>0</v>
      </c>
      <c r="H193" s="157">
        <f t="shared" si="2"/>
        <v>0</v>
      </c>
    </row>
    <row r="194" spans="1:8" ht="15.75" customHeight="1">
      <c r="A194" s="112"/>
      <c r="B194" s="112"/>
      <c r="C194" s="112"/>
      <c r="D194" s="112"/>
      <c r="E194" s="114" t="s">
        <v>33</v>
      </c>
      <c r="F194" s="57">
        <f>F193</f>
        <v>70000</v>
      </c>
      <c r="G194" s="57">
        <f>G193</f>
        <v>0</v>
      </c>
      <c r="H194" s="57">
        <f t="shared" si="2"/>
        <v>0</v>
      </c>
    </row>
    <row r="195" spans="1:8" ht="15.75" customHeight="1">
      <c r="A195" s="111">
        <v>4</v>
      </c>
      <c r="B195" s="112"/>
      <c r="C195" s="112"/>
      <c r="D195" s="112"/>
      <c r="E195" s="129" t="s">
        <v>82</v>
      </c>
      <c r="F195" s="57">
        <f>F196</f>
        <v>70000</v>
      </c>
      <c r="G195" s="57">
        <f>G196</f>
        <v>0</v>
      </c>
      <c r="H195" s="57">
        <f t="shared" si="2"/>
        <v>0</v>
      </c>
    </row>
    <row r="196" spans="1:8" ht="15.75" customHeight="1">
      <c r="A196" s="112"/>
      <c r="B196" s="111">
        <v>42</v>
      </c>
      <c r="C196" s="112"/>
      <c r="D196" s="112"/>
      <c r="E196" s="129" t="s">
        <v>157</v>
      </c>
      <c r="F196" s="57">
        <f>F197</f>
        <v>70000</v>
      </c>
      <c r="G196" s="57">
        <f>G197</f>
        <v>0</v>
      </c>
      <c r="H196" s="57">
        <f t="shared" si="2"/>
        <v>0</v>
      </c>
    </row>
    <row r="197" spans="1:8" ht="15.75" customHeight="1">
      <c r="A197" s="112"/>
      <c r="B197" s="112"/>
      <c r="C197" s="112">
        <v>421</v>
      </c>
      <c r="D197" s="112"/>
      <c r="E197" s="131" t="s">
        <v>87</v>
      </c>
      <c r="F197" s="132">
        <v>70000</v>
      </c>
      <c r="G197" s="115">
        <v>0</v>
      </c>
      <c r="H197" s="115">
        <f t="shared" si="2"/>
        <v>0</v>
      </c>
    </row>
    <row r="198" spans="1:8" ht="15.75" customHeight="1">
      <c r="A198" s="155"/>
      <c r="B198" s="155"/>
      <c r="C198" s="155"/>
      <c r="D198" s="155"/>
      <c r="E198" s="156" t="s">
        <v>168</v>
      </c>
      <c r="F198" s="157">
        <f>F200</f>
        <v>138000</v>
      </c>
      <c r="G198" s="157">
        <f>G200</f>
        <v>0</v>
      </c>
      <c r="H198" s="157">
        <f aca="true" t="shared" si="3" ref="H198:H261">G198/F198*100</f>
        <v>0</v>
      </c>
    </row>
    <row r="199" spans="1:8" ht="15.75" customHeight="1">
      <c r="A199" s="112"/>
      <c r="B199" s="112"/>
      <c r="C199" s="112"/>
      <c r="D199" s="112"/>
      <c r="E199" s="114" t="s">
        <v>33</v>
      </c>
      <c r="F199" s="57">
        <f>F198</f>
        <v>138000</v>
      </c>
      <c r="G199" s="57">
        <f>G198</f>
        <v>0</v>
      </c>
      <c r="H199" s="57">
        <f t="shared" si="3"/>
        <v>0</v>
      </c>
    </row>
    <row r="200" spans="1:8" ht="15.75" customHeight="1">
      <c r="A200" s="111">
        <v>4</v>
      </c>
      <c r="B200" s="112"/>
      <c r="C200" s="112"/>
      <c r="D200" s="112"/>
      <c r="E200" s="129" t="s">
        <v>82</v>
      </c>
      <c r="F200" s="57">
        <f>F201</f>
        <v>138000</v>
      </c>
      <c r="G200" s="57">
        <f>G201</f>
        <v>0</v>
      </c>
      <c r="H200" s="57">
        <f t="shared" si="3"/>
        <v>0</v>
      </c>
    </row>
    <row r="201" spans="1:8" ht="15.75" customHeight="1">
      <c r="A201" s="112"/>
      <c r="B201" s="111">
        <v>42</v>
      </c>
      <c r="C201" s="112"/>
      <c r="D201" s="112"/>
      <c r="E201" s="129" t="s">
        <v>157</v>
      </c>
      <c r="F201" s="57">
        <f>F202</f>
        <v>138000</v>
      </c>
      <c r="G201" s="57">
        <f>G202</f>
        <v>0</v>
      </c>
      <c r="H201" s="57">
        <f t="shared" si="3"/>
        <v>0</v>
      </c>
    </row>
    <row r="202" spans="1:8" ht="15.75" customHeight="1">
      <c r="A202" s="112"/>
      <c r="B202" s="112"/>
      <c r="C202" s="112">
        <v>421</v>
      </c>
      <c r="D202" s="112"/>
      <c r="E202" s="131" t="s">
        <v>87</v>
      </c>
      <c r="F202" s="132">
        <v>138000</v>
      </c>
      <c r="G202" s="115">
        <v>0</v>
      </c>
      <c r="H202" s="115">
        <f t="shared" si="3"/>
        <v>0</v>
      </c>
    </row>
    <row r="203" spans="1:8" ht="15.75" customHeight="1">
      <c r="A203" s="155"/>
      <c r="B203" s="155"/>
      <c r="C203" s="155"/>
      <c r="D203" s="155"/>
      <c r="E203" s="156" t="s">
        <v>169</v>
      </c>
      <c r="F203" s="157">
        <f>F205</f>
        <v>33000</v>
      </c>
      <c r="G203" s="157">
        <f>G205</f>
        <v>0</v>
      </c>
      <c r="H203" s="157">
        <f t="shared" si="3"/>
        <v>0</v>
      </c>
    </row>
    <row r="204" spans="1:8" ht="15.75" customHeight="1">
      <c r="A204" s="112"/>
      <c r="B204" s="112"/>
      <c r="C204" s="112"/>
      <c r="D204" s="112"/>
      <c r="E204" s="114" t="s">
        <v>33</v>
      </c>
      <c r="F204" s="57">
        <f>F203</f>
        <v>33000</v>
      </c>
      <c r="G204" s="57">
        <f>G203</f>
        <v>0</v>
      </c>
      <c r="H204" s="57">
        <f t="shared" si="3"/>
        <v>0</v>
      </c>
    </row>
    <row r="205" spans="1:8" ht="15.75" customHeight="1">
      <c r="A205" s="111">
        <v>4</v>
      </c>
      <c r="B205" s="112"/>
      <c r="C205" s="112"/>
      <c r="D205" s="112"/>
      <c r="E205" s="129" t="s">
        <v>82</v>
      </c>
      <c r="F205" s="57">
        <f>F206</f>
        <v>33000</v>
      </c>
      <c r="G205" s="57">
        <f>G206</f>
        <v>0</v>
      </c>
      <c r="H205" s="57">
        <f t="shared" si="3"/>
        <v>0</v>
      </c>
    </row>
    <row r="206" spans="1:8" ht="15.75" customHeight="1">
      <c r="A206" s="112"/>
      <c r="B206" s="111">
        <v>42</v>
      </c>
      <c r="C206" s="112"/>
      <c r="D206" s="112"/>
      <c r="E206" s="129" t="s">
        <v>157</v>
      </c>
      <c r="F206" s="57">
        <f>F207</f>
        <v>33000</v>
      </c>
      <c r="G206" s="57">
        <f>G207</f>
        <v>0</v>
      </c>
      <c r="H206" s="57">
        <f t="shared" si="3"/>
        <v>0</v>
      </c>
    </row>
    <row r="207" spans="1:8" ht="15.75" customHeight="1">
      <c r="A207" s="112"/>
      <c r="B207" s="112"/>
      <c r="C207" s="112">
        <v>421</v>
      </c>
      <c r="D207" s="112"/>
      <c r="E207" s="131" t="s">
        <v>87</v>
      </c>
      <c r="F207" s="132">
        <v>33000</v>
      </c>
      <c r="G207" s="132">
        <v>0</v>
      </c>
      <c r="H207" s="132">
        <f t="shared" si="3"/>
        <v>0</v>
      </c>
    </row>
    <row r="208" spans="1:8" ht="15.75" customHeight="1">
      <c r="A208" s="155"/>
      <c r="B208" s="155"/>
      <c r="C208" s="155"/>
      <c r="D208" s="155"/>
      <c r="E208" s="156" t="s">
        <v>170</v>
      </c>
      <c r="F208" s="157">
        <f>F210</f>
        <v>106000</v>
      </c>
      <c r="G208" s="157">
        <f>G210</f>
        <v>0</v>
      </c>
      <c r="H208" s="157">
        <f t="shared" si="3"/>
        <v>0</v>
      </c>
    </row>
    <row r="209" spans="1:8" ht="15.75" customHeight="1">
      <c r="A209" s="112"/>
      <c r="B209" s="112"/>
      <c r="C209" s="112"/>
      <c r="D209" s="112"/>
      <c r="E209" s="114" t="s">
        <v>33</v>
      </c>
      <c r="F209" s="57">
        <f>F208</f>
        <v>106000</v>
      </c>
      <c r="G209" s="57">
        <f>G208</f>
        <v>0</v>
      </c>
      <c r="H209" s="57">
        <f t="shared" si="3"/>
        <v>0</v>
      </c>
    </row>
    <row r="210" spans="1:8" ht="15.75" customHeight="1">
      <c r="A210" s="111">
        <v>4</v>
      </c>
      <c r="B210" s="112"/>
      <c r="C210" s="112"/>
      <c r="D210" s="112"/>
      <c r="E210" s="129" t="s">
        <v>82</v>
      </c>
      <c r="F210" s="57">
        <f>F211</f>
        <v>106000</v>
      </c>
      <c r="G210" s="57">
        <f>G211</f>
        <v>0</v>
      </c>
      <c r="H210" s="57">
        <f t="shared" si="3"/>
        <v>0</v>
      </c>
    </row>
    <row r="211" spans="1:8" ht="15.75" customHeight="1">
      <c r="A211" s="112"/>
      <c r="B211" s="111">
        <v>42</v>
      </c>
      <c r="C211" s="112"/>
      <c r="D211" s="112"/>
      <c r="E211" s="129" t="s">
        <v>157</v>
      </c>
      <c r="F211" s="57">
        <f>F212</f>
        <v>106000</v>
      </c>
      <c r="G211" s="57">
        <f>G212</f>
        <v>0</v>
      </c>
      <c r="H211" s="57">
        <f t="shared" si="3"/>
        <v>0</v>
      </c>
    </row>
    <row r="212" spans="1:8" ht="15.75" customHeight="1">
      <c r="A212" s="112"/>
      <c r="B212" s="112"/>
      <c r="C212" s="112">
        <v>421</v>
      </c>
      <c r="D212" s="112"/>
      <c r="E212" s="131" t="s">
        <v>87</v>
      </c>
      <c r="F212" s="132">
        <v>106000</v>
      </c>
      <c r="G212" s="132">
        <v>0</v>
      </c>
      <c r="H212" s="132">
        <f t="shared" si="3"/>
        <v>0</v>
      </c>
    </row>
    <row r="213" spans="1:8" ht="33.75" customHeight="1">
      <c r="A213" s="155"/>
      <c r="B213" s="155"/>
      <c r="C213" s="155"/>
      <c r="D213" s="155"/>
      <c r="E213" s="156" t="s">
        <v>171</v>
      </c>
      <c r="F213" s="157">
        <f>F215</f>
        <v>5054000</v>
      </c>
      <c r="G213" s="157">
        <f>G215</f>
        <v>0</v>
      </c>
      <c r="H213" s="157">
        <f t="shared" si="3"/>
        <v>0</v>
      </c>
    </row>
    <row r="214" spans="1:8" ht="15.75" customHeight="1">
      <c r="A214" s="112"/>
      <c r="B214" s="112"/>
      <c r="C214" s="112"/>
      <c r="D214" s="112"/>
      <c r="E214" s="114" t="s">
        <v>33</v>
      </c>
      <c r="F214" s="57">
        <f>F213</f>
        <v>5054000</v>
      </c>
      <c r="G214" s="57">
        <f>G213</f>
        <v>0</v>
      </c>
      <c r="H214" s="57">
        <f t="shared" si="3"/>
        <v>0</v>
      </c>
    </row>
    <row r="215" spans="1:8" ht="15.75" customHeight="1">
      <c r="A215" s="111">
        <v>4</v>
      </c>
      <c r="B215" s="112"/>
      <c r="C215" s="112"/>
      <c r="D215" s="112"/>
      <c r="E215" s="129" t="s">
        <v>82</v>
      </c>
      <c r="F215" s="57">
        <f>F216</f>
        <v>5054000</v>
      </c>
      <c r="G215" s="57">
        <f>G216</f>
        <v>0</v>
      </c>
      <c r="H215" s="57">
        <f t="shared" si="3"/>
        <v>0</v>
      </c>
    </row>
    <row r="216" spans="1:8" ht="15.75" customHeight="1">
      <c r="A216" s="112"/>
      <c r="B216" s="111">
        <v>42</v>
      </c>
      <c r="C216" s="112"/>
      <c r="D216" s="112"/>
      <c r="E216" s="129" t="s">
        <v>157</v>
      </c>
      <c r="F216" s="57">
        <f>F217</f>
        <v>5054000</v>
      </c>
      <c r="G216" s="57">
        <f>G217</f>
        <v>0</v>
      </c>
      <c r="H216" s="57">
        <f t="shared" si="3"/>
        <v>0</v>
      </c>
    </row>
    <row r="217" spans="1:8" ht="15.75" customHeight="1">
      <c r="A217" s="112"/>
      <c r="B217" s="112"/>
      <c r="C217" s="112">
        <v>421</v>
      </c>
      <c r="D217" s="112"/>
      <c r="E217" s="131" t="s">
        <v>87</v>
      </c>
      <c r="F217" s="132">
        <v>5054000</v>
      </c>
      <c r="G217" s="132">
        <v>0</v>
      </c>
      <c r="H217" s="132">
        <f t="shared" si="3"/>
        <v>0</v>
      </c>
    </row>
    <row r="218" spans="1:8" ht="15.75" customHeight="1">
      <c r="A218" s="155"/>
      <c r="B218" s="155"/>
      <c r="C218" s="155"/>
      <c r="D218" s="155"/>
      <c r="E218" s="156" t="s">
        <v>172</v>
      </c>
      <c r="F218" s="157">
        <f>F220</f>
        <v>312159.53</v>
      </c>
      <c r="G218" s="157">
        <f>G220</f>
        <v>0</v>
      </c>
      <c r="H218" s="157">
        <f t="shared" si="3"/>
        <v>0</v>
      </c>
    </row>
    <row r="219" spans="1:8" ht="15.75" customHeight="1">
      <c r="A219" s="112"/>
      <c r="B219" s="112"/>
      <c r="C219" s="112"/>
      <c r="D219" s="112"/>
      <c r="E219" s="114" t="s">
        <v>33</v>
      </c>
      <c r="F219" s="57">
        <f>F218</f>
        <v>312159.53</v>
      </c>
      <c r="G219" s="57">
        <f>G218</f>
        <v>0</v>
      </c>
      <c r="H219" s="57">
        <f t="shared" si="3"/>
        <v>0</v>
      </c>
    </row>
    <row r="220" spans="1:8" ht="15.75" customHeight="1">
      <c r="A220" s="111">
        <v>4</v>
      </c>
      <c r="B220" s="112"/>
      <c r="C220" s="112"/>
      <c r="D220" s="112"/>
      <c r="E220" s="129" t="s">
        <v>82</v>
      </c>
      <c r="F220" s="57">
        <f>F221</f>
        <v>312159.53</v>
      </c>
      <c r="G220" s="57">
        <f>G221</f>
        <v>0</v>
      </c>
      <c r="H220" s="57">
        <f t="shared" si="3"/>
        <v>0</v>
      </c>
    </row>
    <row r="221" spans="1:8" ht="15.75" customHeight="1">
      <c r="A221" s="112"/>
      <c r="B221" s="111">
        <v>42</v>
      </c>
      <c r="C221" s="112"/>
      <c r="D221" s="112"/>
      <c r="E221" s="129" t="s">
        <v>157</v>
      </c>
      <c r="F221" s="57">
        <f>F222</f>
        <v>312159.53</v>
      </c>
      <c r="G221" s="57">
        <f>G222</f>
        <v>0</v>
      </c>
      <c r="H221" s="57">
        <f t="shared" si="3"/>
        <v>0</v>
      </c>
    </row>
    <row r="222" spans="1:8" ht="15.75" customHeight="1">
      <c r="A222" s="112"/>
      <c r="B222" s="112"/>
      <c r="C222" s="112">
        <v>421</v>
      </c>
      <c r="D222" s="112"/>
      <c r="E222" s="131" t="s">
        <v>87</v>
      </c>
      <c r="F222" s="132">
        <v>312159.53</v>
      </c>
      <c r="G222" s="132">
        <v>0</v>
      </c>
      <c r="H222" s="132">
        <f t="shared" si="3"/>
        <v>0</v>
      </c>
    </row>
    <row r="223" spans="1:8" ht="15.75" customHeight="1">
      <c r="A223" s="155"/>
      <c r="B223" s="155"/>
      <c r="C223" s="155"/>
      <c r="D223" s="155"/>
      <c r="E223" s="156" t="s">
        <v>173</v>
      </c>
      <c r="F223" s="157">
        <f>F225</f>
        <v>302706</v>
      </c>
      <c r="G223" s="157">
        <f>G225</f>
        <v>0</v>
      </c>
      <c r="H223" s="157">
        <f t="shared" si="3"/>
        <v>0</v>
      </c>
    </row>
    <row r="224" spans="1:8" ht="15.75" customHeight="1">
      <c r="A224" s="112"/>
      <c r="B224" s="112"/>
      <c r="C224" s="112"/>
      <c r="D224" s="112"/>
      <c r="E224" s="114" t="s">
        <v>33</v>
      </c>
      <c r="F224" s="57">
        <f>F223</f>
        <v>302706</v>
      </c>
      <c r="G224" s="57">
        <f>G223</f>
        <v>0</v>
      </c>
      <c r="H224" s="57">
        <f t="shared" si="3"/>
        <v>0</v>
      </c>
    </row>
    <row r="225" spans="1:8" ht="15.75" customHeight="1">
      <c r="A225" s="111">
        <v>4</v>
      </c>
      <c r="B225" s="112"/>
      <c r="C225" s="112"/>
      <c r="D225" s="112"/>
      <c r="E225" s="129" t="s">
        <v>82</v>
      </c>
      <c r="F225" s="57">
        <f>F226</f>
        <v>302706</v>
      </c>
      <c r="G225" s="57">
        <f>G226</f>
        <v>0</v>
      </c>
      <c r="H225" s="57">
        <f t="shared" si="3"/>
        <v>0</v>
      </c>
    </row>
    <row r="226" spans="1:8" ht="15.75" customHeight="1">
      <c r="A226" s="112"/>
      <c r="B226" s="111">
        <v>42</v>
      </c>
      <c r="C226" s="112"/>
      <c r="D226" s="112"/>
      <c r="E226" s="129" t="s">
        <v>157</v>
      </c>
      <c r="F226" s="57">
        <f>F227</f>
        <v>302706</v>
      </c>
      <c r="G226" s="57">
        <f>G227</f>
        <v>0</v>
      </c>
      <c r="H226" s="57">
        <f t="shared" si="3"/>
        <v>0</v>
      </c>
    </row>
    <row r="227" spans="1:8" ht="15.75" customHeight="1">
      <c r="A227" s="112"/>
      <c r="B227" s="112"/>
      <c r="C227" s="112">
        <v>421</v>
      </c>
      <c r="D227" s="112"/>
      <c r="E227" s="131" t="s">
        <v>87</v>
      </c>
      <c r="F227" s="132">
        <v>302706</v>
      </c>
      <c r="G227" s="132">
        <v>0</v>
      </c>
      <c r="H227" s="132">
        <f t="shared" si="3"/>
        <v>0</v>
      </c>
    </row>
    <row r="228" spans="1:8" ht="15.75" customHeight="1">
      <c r="A228" s="155"/>
      <c r="B228" s="155"/>
      <c r="C228" s="155"/>
      <c r="D228" s="155"/>
      <c r="E228" s="156" t="s">
        <v>174</v>
      </c>
      <c r="F228" s="157">
        <f>F230</f>
        <v>1218859.31</v>
      </c>
      <c r="G228" s="157">
        <f>G230</f>
        <v>0</v>
      </c>
      <c r="H228" s="157">
        <f t="shared" si="3"/>
        <v>0</v>
      </c>
    </row>
    <row r="229" spans="1:8" ht="15.75" customHeight="1">
      <c r="A229" s="112"/>
      <c r="B229" s="112"/>
      <c r="C229" s="112"/>
      <c r="D229" s="112"/>
      <c r="E229" s="114" t="s">
        <v>33</v>
      </c>
      <c r="F229" s="57">
        <f>F228</f>
        <v>1218859.31</v>
      </c>
      <c r="G229" s="57">
        <f>G228</f>
        <v>0</v>
      </c>
      <c r="H229" s="57">
        <f t="shared" si="3"/>
        <v>0</v>
      </c>
    </row>
    <row r="230" spans="1:8" ht="15.75" customHeight="1">
      <c r="A230" s="111">
        <v>4</v>
      </c>
      <c r="B230" s="112"/>
      <c r="C230" s="112"/>
      <c r="D230" s="112"/>
      <c r="E230" s="129" t="s">
        <v>82</v>
      </c>
      <c r="F230" s="57">
        <f>F231</f>
        <v>1218859.31</v>
      </c>
      <c r="G230" s="57">
        <f>G231</f>
        <v>0</v>
      </c>
      <c r="H230" s="57">
        <f t="shared" si="3"/>
        <v>0</v>
      </c>
    </row>
    <row r="231" spans="1:8" ht="15.75" customHeight="1">
      <c r="A231" s="112"/>
      <c r="B231" s="111">
        <v>42</v>
      </c>
      <c r="C231" s="112"/>
      <c r="D231" s="112"/>
      <c r="E231" s="129" t="s">
        <v>157</v>
      </c>
      <c r="F231" s="57">
        <f>F232</f>
        <v>1218859.31</v>
      </c>
      <c r="G231" s="57">
        <f>G232</f>
        <v>0</v>
      </c>
      <c r="H231" s="57">
        <f t="shared" si="3"/>
        <v>0</v>
      </c>
    </row>
    <row r="232" spans="1:8" ht="15.75" customHeight="1">
      <c r="A232" s="112"/>
      <c r="B232" s="112"/>
      <c r="C232" s="112">
        <v>421</v>
      </c>
      <c r="D232" s="112"/>
      <c r="E232" s="131" t="s">
        <v>87</v>
      </c>
      <c r="F232" s="132">
        <v>1218859.31</v>
      </c>
      <c r="G232" s="132">
        <v>0</v>
      </c>
      <c r="H232" s="132">
        <f t="shared" si="3"/>
        <v>0</v>
      </c>
    </row>
    <row r="233" spans="1:8" ht="27.75" customHeight="1">
      <c r="A233" s="155"/>
      <c r="B233" s="155"/>
      <c r="C233" s="155"/>
      <c r="D233" s="155"/>
      <c r="E233" s="156" t="s">
        <v>175</v>
      </c>
      <c r="F233" s="157">
        <f>F235</f>
        <v>442500</v>
      </c>
      <c r="G233" s="157">
        <f>G235</f>
        <v>0</v>
      </c>
      <c r="H233" s="157">
        <f t="shared" si="3"/>
        <v>0</v>
      </c>
    </row>
    <row r="234" spans="1:8" ht="15.75" customHeight="1">
      <c r="A234" s="112"/>
      <c r="B234" s="112"/>
      <c r="C234" s="112"/>
      <c r="D234" s="112"/>
      <c r="E234" s="114" t="s">
        <v>33</v>
      </c>
      <c r="F234" s="57">
        <f>F233</f>
        <v>442500</v>
      </c>
      <c r="G234" s="57">
        <f>G233</f>
        <v>0</v>
      </c>
      <c r="H234" s="57">
        <f t="shared" si="3"/>
        <v>0</v>
      </c>
    </row>
    <row r="235" spans="1:8" ht="15.75" customHeight="1">
      <c r="A235" s="111">
        <v>4</v>
      </c>
      <c r="B235" s="112"/>
      <c r="C235" s="112"/>
      <c r="D235" s="112"/>
      <c r="E235" s="129" t="s">
        <v>82</v>
      </c>
      <c r="F235" s="57">
        <f>F236</f>
        <v>442500</v>
      </c>
      <c r="G235" s="57">
        <f>G236</f>
        <v>0</v>
      </c>
      <c r="H235" s="57">
        <f t="shared" si="3"/>
        <v>0</v>
      </c>
    </row>
    <row r="236" spans="1:8" ht="15.75" customHeight="1">
      <c r="A236" s="112"/>
      <c r="B236" s="111">
        <v>42</v>
      </c>
      <c r="C236" s="112"/>
      <c r="D236" s="112"/>
      <c r="E236" s="129" t="s">
        <v>157</v>
      </c>
      <c r="F236" s="57">
        <f>F237</f>
        <v>442500</v>
      </c>
      <c r="G236" s="57">
        <f>G237</f>
        <v>0</v>
      </c>
      <c r="H236" s="57">
        <f t="shared" si="3"/>
        <v>0</v>
      </c>
    </row>
    <row r="237" spans="1:8" ht="15.75" customHeight="1">
      <c r="A237" s="112"/>
      <c r="B237" s="112"/>
      <c r="C237" s="112">
        <v>421</v>
      </c>
      <c r="D237" s="112"/>
      <c r="E237" s="131" t="s">
        <v>87</v>
      </c>
      <c r="F237" s="132">
        <v>442500</v>
      </c>
      <c r="G237" s="132">
        <v>0</v>
      </c>
      <c r="H237" s="132">
        <f t="shared" si="3"/>
        <v>0</v>
      </c>
    </row>
    <row r="238" spans="1:8" ht="30.75" customHeight="1">
      <c r="A238" s="155"/>
      <c r="B238" s="155"/>
      <c r="C238" s="155"/>
      <c r="D238" s="155"/>
      <c r="E238" s="156" t="s">
        <v>176</v>
      </c>
      <c r="F238" s="157">
        <f>F240</f>
        <v>4833000</v>
      </c>
      <c r="G238" s="157">
        <f>G240</f>
        <v>0</v>
      </c>
      <c r="H238" s="157">
        <f t="shared" si="3"/>
        <v>0</v>
      </c>
    </row>
    <row r="239" spans="1:8" ht="15.75" customHeight="1">
      <c r="A239" s="112"/>
      <c r="B239" s="112"/>
      <c r="C239" s="112"/>
      <c r="D239" s="112"/>
      <c r="E239" s="114" t="s">
        <v>33</v>
      </c>
      <c r="F239" s="57">
        <f>F238</f>
        <v>4833000</v>
      </c>
      <c r="G239" s="57">
        <f>G238</f>
        <v>0</v>
      </c>
      <c r="H239" s="57">
        <f t="shared" si="3"/>
        <v>0</v>
      </c>
    </row>
    <row r="240" spans="1:8" ht="15.75" customHeight="1">
      <c r="A240" s="111">
        <v>4</v>
      </c>
      <c r="B240" s="112"/>
      <c r="C240" s="112"/>
      <c r="D240" s="112"/>
      <c r="E240" s="129" t="s">
        <v>82</v>
      </c>
      <c r="F240" s="57">
        <f>F241</f>
        <v>4833000</v>
      </c>
      <c r="G240" s="57">
        <f>G241</f>
        <v>0</v>
      </c>
      <c r="H240" s="57">
        <f t="shared" si="3"/>
        <v>0</v>
      </c>
    </row>
    <row r="241" spans="1:8" ht="15.75" customHeight="1">
      <c r="A241" s="112"/>
      <c r="B241" s="111">
        <v>42</v>
      </c>
      <c r="C241" s="112"/>
      <c r="D241" s="112"/>
      <c r="E241" s="129" t="s">
        <v>157</v>
      </c>
      <c r="F241" s="57">
        <f>F242</f>
        <v>4833000</v>
      </c>
      <c r="G241" s="57">
        <f>G242</f>
        <v>0</v>
      </c>
      <c r="H241" s="57">
        <f t="shared" si="3"/>
        <v>0</v>
      </c>
    </row>
    <row r="242" spans="1:8" ht="15.75" customHeight="1">
      <c r="A242" s="112"/>
      <c r="B242" s="112"/>
      <c r="C242" s="112">
        <v>421</v>
      </c>
      <c r="D242" s="112"/>
      <c r="E242" s="131" t="s">
        <v>87</v>
      </c>
      <c r="F242" s="132">
        <v>4833000</v>
      </c>
      <c r="G242" s="132">
        <v>0</v>
      </c>
      <c r="H242" s="132">
        <f t="shared" si="3"/>
        <v>0</v>
      </c>
    </row>
    <row r="243" spans="1:8" ht="30.75" customHeight="1">
      <c r="A243" s="155"/>
      <c r="B243" s="155"/>
      <c r="C243" s="155"/>
      <c r="D243" s="155"/>
      <c r="E243" s="156" t="s">
        <v>177</v>
      </c>
      <c r="F243" s="157">
        <f>F245</f>
        <v>2000000</v>
      </c>
      <c r="G243" s="157">
        <f>G245</f>
        <v>0</v>
      </c>
      <c r="H243" s="157">
        <f t="shared" si="3"/>
        <v>0</v>
      </c>
    </row>
    <row r="244" spans="1:8" ht="15.75" customHeight="1">
      <c r="A244" s="112"/>
      <c r="B244" s="112"/>
      <c r="C244" s="112"/>
      <c r="D244" s="112"/>
      <c r="E244" s="114" t="s">
        <v>33</v>
      </c>
      <c r="F244" s="57">
        <f>F243</f>
        <v>2000000</v>
      </c>
      <c r="G244" s="57">
        <f>G243</f>
        <v>0</v>
      </c>
      <c r="H244" s="57">
        <f t="shared" si="3"/>
        <v>0</v>
      </c>
    </row>
    <row r="245" spans="1:8" ht="15.75" customHeight="1">
      <c r="A245" s="111">
        <v>4</v>
      </c>
      <c r="B245" s="112"/>
      <c r="C245" s="112"/>
      <c r="D245" s="112"/>
      <c r="E245" s="129" t="s">
        <v>82</v>
      </c>
      <c r="F245" s="57">
        <f>F246</f>
        <v>2000000</v>
      </c>
      <c r="G245" s="57">
        <f>G246</f>
        <v>0</v>
      </c>
      <c r="H245" s="57">
        <f t="shared" si="3"/>
        <v>0</v>
      </c>
    </row>
    <row r="246" spans="1:8" ht="15.75" customHeight="1">
      <c r="A246" s="112"/>
      <c r="B246" s="111">
        <v>42</v>
      </c>
      <c r="C246" s="112"/>
      <c r="D246" s="112"/>
      <c r="E246" s="129" t="s">
        <v>157</v>
      </c>
      <c r="F246" s="57">
        <f>F247</f>
        <v>2000000</v>
      </c>
      <c r="G246" s="57">
        <f>G247</f>
        <v>0</v>
      </c>
      <c r="H246" s="57">
        <f t="shared" si="3"/>
        <v>0</v>
      </c>
    </row>
    <row r="247" spans="1:8" ht="15.75" customHeight="1">
      <c r="A247" s="112"/>
      <c r="B247" s="112"/>
      <c r="C247" s="112">
        <v>421</v>
      </c>
      <c r="D247" s="112"/>
      <c r="E247" s="131" t="s">
        <v>87</v>
      </c>
      <c r="F247" s="132">
        <v>2000000</v>
      </c>
      <c r="G247" s="132">
        <v>0</v>
      </c>
      <c r="H247" s="132">
        <f t="shared" si="3"/>
        <v>0</v>
      </c>
    </row>
    <row r="248" spans="1:8" ht="15.75" customHeight="1">
      <c r="A248" s="155"/>
      <c r="B248" s="155"/>
      <c r="C248" s="155"/>
      <c r="D248" s="155"/>
      <c r="E248" s="156" t="s">
        <v>178</v>
      </c>
      <c r="F248" s="157">
        <v>0</v>
      </c>
      <c r="G248" s="157">
        <f>G250</f>
        <v>111420.93</v>
      </c>
      <c r="H248" s="157"/>
    </row>
    <row r="249" spans="1:8" ht="15.75" customHeight="1">
      <c r="A249" s="112"/>
      <c r="B249" s="112"/>
      <c r="C249" s="112"/>
      <c r="D249" s="112"/>
      <c r="E249" s="114" t="s">
        <v>22</v>
      </c>
      <c r="F249" s="57">
        <v>0</v>
      </c>
      <c r="G249" s="57">
        <f>G248</f>
        <v>111420.93</v>
      </c>
      <c r="H249" s="57"/>
    </row>
    <row r="250" spans="1:8" ht="15.75" customHeight="1">
      <c r="A250" s="111">
        <v>4</v>
      </c>
      <c r="B250" s="112"/>
      <c r="C250" s="112"/>
      <c r="D250" s="112"/>
      <c r="E250" s="129" t="s">
        <v>82</v>
      </c>
      <c r="F250" s="57">
        <v>0</v>
      </c>
      <c r="G250" s="57">
        <f>G251</f>
        <v>111420.93</v>
      </c>
      <c r="H250" s="57"/>
    </row>
    <row r="251" spans="1:8" ht="15.75" customHeight="1">
      <c r="A251" s="112"/>
      <c r="B251" s="111">
        <v>42</v>
      </c>
      <c r="C251" s="112"/>
      <c r="D251" s="112"/>
      <c r="E251" s="129" t="s">
        <v>157</v>
      </c>
      <c r="F251" s="57">
        <v>0</v>
      </c>
      <c r="G251" s="57">
        <f>G252</f>
        <v>111420.93</v>
      </c>
      <c r="H251" s="57"/>
    </row>
    <row r="252" spans="1:8" ht="15.75" customHeight="1">
      <c r="A252" s="112"/>
      <c r="B252" s="112"/>
      <c r="C252" s="112">
        <v>421</v>
      </c>
      <c r="D252" s="112"/>
      <c r="E252" s="131" t="s">
        <v>87</v>
      </c>
      <c r="F252" s="132">
        <v>0</v>
      </c>
      <c r="G252" s="132">
        <v>111420.93</v>
      </c>
      <c r="H252" s="132"/>
    </row>
    <row r="253" spans="1:8" ht="15.75" customHeight="1">
      <c r="A253" s="112"/>
      <c r="B253" s="112"/>
      <c r="C253" s="112"/>
      <c r="D253" s="112">
        <v>4213</v>
      </c>
      <c r="E253" s="131" t="s">
        <v>179</v>
      </c>
      <c r="F253" s="132">
        <v>0</v>
      </c>
      <c r="G253" s="132">
        <v>111420.93</v>
      </c>
      <c r="H253" s="132"/>
    </row>
    <row r="254" spans="1:8" ht="29.25" customHeight="1">
      <c r="A254" s="146"/>
      <c r="B254" s="146"/>
      <c r="C254" s="146"/>
      <c r="D254" s="146"/>
      <c r="E254" s="123" t="s">
        <v>180</v>
      </c>
      <c r="F254" s="134">
        <f>F256</f>
        <v>142000</v>
      </c>
      <c r="G254" s="134">
        <f>G256</f>
        <v>71000</v>
      </c>
      <c r="H254" s="134">
        <f t="shared" si="3"/>
        <v>50</v>
      </c>
    </row>
    <row r="255" spans="1:8" ht="15.75" customHeight="1">
      <c r="A255" s="112"/>
      <c r="B255" s="112"/>
      <c r="C255" s="112"/>
      <c r="D255" s="112"/>
      <c r="E255" s="114" t="s">
        <v>318</v>
      </c>
      <c r="F255" s="59">
        <f>F254</f>
        <v>142000</v>
      </c>
      <c r="G255" s="59">
        <f>G254</f>
        <v>71000</v>
      </c>
      <c r="H255" s="59">
        <f t="shared" si="3"/>
        <v>50</v>
      </c>
    </row>
    <row r="256" spans="1:8" ht="15.75" customHeight="1">
      <c r="A256" s="111">
        <v>4</v>
      </c>
      <c r="B256" s="112"/>
      <c r="C256" s="112"/>
      <c r="D256" s="112"/>
      <c r="E256" s="129" t="s">
        <v>82</v>
      </c>
      <c r="F256" s="59">
        <f>F257</f>
        <v>142000</v>
      </c>
      <c r="G256" s="59">
        <f>G257</f>
        <v>71000</v>
      </c>
      <c r="H256" s="59">
        <f t="shared" si="3"/>
        <v>50</v>
      </c>
    </row>
    <row r="257" spans="1:8" ht="15.75" customHeight="1">
      <c r="A257" s="112"/>
      <c r="B257" s="111">
        <v>41</v>
      </c>
      <c r="C257" s="112"/>
      <c r="D257" s="112"/>
      <c r="E257" s="129" t="s">
        <v>83</v>
      </c>
      <c r="F257" s="59">
        <f>F258</f>
        <v>142000</v>
      </c>
      <c r="G257" s="59">
        <f>G258</f>
        <v>71000</v>
      </c>
      <c r="H257" s="59">
        <f t="shared" si="3"/>
        <v>50</v>
      </c>
    </row>
    <row r="258" spans="1:8" ht="15.75" customHeight="1">
      <c r="A258" s="112"/>
      <c r="B258" s="112"/>
      <c r="C258" s="112">
        <v>412</v>
      </c>
      <c r="D258" s="112"/>
      <c r="E258" s="131" t="s">
        <v>181</v>
      </c>
      <c r="F258" s="115">
        <v>142000</v>
      </c>
      <c r="G258" s="115">
        <v>71000</v>
      </c>
      <c r="H258" s="115">
        <f t="shared" si="3"/>
        <v>50</v>
      </c>
    </row>
    <row r="259" spans="1:8" ht="15.75" customHeight="1">
      <c r="A259" s="112"/>
      <c r="B259" s="112"/>
      <c r="C259" s="112"/>
      <c r="D259" s="112">
        <v>4126</v>
      </c>
      <c r="E259" s="131" t="s">
        <v>182</v>
      </c>
      <c r="F259" s="115">
        <v>142000</v>
      </c>
      <c r="G259" s="115">
        <v>71000</v>
      </c>
      <c r="H259" s="115">
        <f t="shared" si="3"/>
        <v>50</v>
      </c>
    </row>
    <row r="260" spans="1:8" ht="26.25" customHeight="1">
      <c r="A260" s="146"/>
      <c r="B260" s="146"/>
      <c r="C260" s="146"/>
      <c r="D260" s="146"/>
      <c r="E260" s="123" t="s">
        <v>183</v>
      </c>
      <c r="F260" s="134">
        <f>F262</f>
        <v>104000</v>
      </c>
      <c r="G260" s="134">
        <f>G262</f>
        <v>88920.32</v>
      </c>
      <c r="H260" s="134">
        <f t="shared" si="3"/>
        <v>85.5003076923077</v>
      </c>
    </row>
    <row r="261" spans="1:8" ht="15.75" customHeight="1">
      <c r="A261" s="112"/>
      <c r="B261" s="112"/>
      <c r="C261" s="112"/>
      <c r="D261" s="112"/>
      <c r="E261" s="114" t="s">
        <v>33</v>
      </c>
      <c r="F261" s="59">
        <f>F260</f>
        <v>104000</v>
      </c>
      <c r="G261" s="59">
        <f>G260</f>
        <v>88920.32</v>
      </c>
      <c r="H261" s="59">
        <f t="shared" si="3"/>
        <v>85.5003076923077</v>
      </c>
    </row>
    <row r="262" spans="1:8" ht="15.75" customHeight="1">
      <c r="A262" s="111">
        <v>4</v>
      </c>
      <c r="B262" s="112"/>
      <c r="C262" s="112"/>
      <c r="D262" s="112"/>
      <c r="E262" s="129" t="s">
        <v>82</v>
      </c>
      <c r="F262" s="59">
        <f>F263</f>
        <v>104000</v>
      </c>
      <c r="G262" s="59">
        <f>G263</f>
        <v>88920.32</v>
      </c>
      <c r="H262" s="59">
        <f aca="true" t="shared" si="4" ref="H262:H325">G262/F262*100</f>
        <v>85.5003076923077</v>
      </c>
    </row>
    <row r="263" spans="1:8" ht="15.75" customHeight="1">
      <c r="A263" s="112"/>
      <c r="B263" s="111">
        <v>41</v>
      </c>
      <c r="C263" s="112"/>
      <c r="D263" s="112"/>
      <c r="E263" s="129" t="s">
        <v>83</v>
      </c>
      <c r="F263" s="59">
        <f>F264</f>
        <v>104000</v>
      </c>
      <c r="G263" s="59">
        <f>G264</f>
        <v>88920.32</v>
      </c>
      <c r="H263" s="59">
        <f t="shared" si="4"/>
        <v>85.5003076923077</v>
      </c>
    </row>
    <row r="264" spans="1:8" ht="15.75" customHeight="1">
      <c r="A264" s="112"/>
      <c r="B264" s="112"/>
      <c r="C264" s="112">
        <v>412</v>
      </c>
      <c r="D264" s="112"/>
      <c r="E264" s="131" t="s">
        <v>181</v>
      </c>
      <c r="F264" s="115">
        <v>104000</v>
      </c>
      <c r="G264" s="115">
        <v>88920.32</v>
      </c>
      <c r="H264" s="115">
        <f t="shared" si="4"/>
        <v>85.5003076923077</v>
      </c>
    </row>
    <row r="265" spans="1:8" ht="15.75" customHeight="1">
      <c r="A265" s="112"/>
      <c r="B265" s="112"/>
      <c r="C265" s="112"/>
      <c r="D265" s="112"/>
      <c r="E265" s="131"/>
      <c r="F265" s="115">
        <v>104000</v>
      </c>
      <c r="G265" s="115">
        <v>88920.32</v>
      </c>
      <c r="H265" s="115">
        <f t="shared" si="4"/>
        <v>85.5003076923077</v>
      </c>
    </row>
    <row r="266" spans="1:8" ht="26.25" customHeight="1">
      <c r="A266" s="146"/>
      <c r="B266" s="146"/>
      <c r="C266" s="146"/>
      <c r="D266" s="146"/>
      <c r="E266" s="123" t="s">
        <v>184</v>
      </c>
      <c r="F266" s="134">
        <f>F268</f>
        <v>75000</v>
      </c>
      <c r="G266" s="134">
        <f>G268</f>
        <v>15697.78</v>
      </c>
      <c r="H266" s="134">
        <f t="shared" si="4"/>
        <v>20.930373333333335</v>
      </c>
    </row>
    <row r="267" spans="1:8" ht="15.75" customHeight="1">
      <c r="A267" s="112"/>
      <c r="B267" s="112"/>
      <c r="C267" s="112"/>
      <c r="D267" s="112"/>
      <c r="E267" s="114" t="s">
        <v>22</v>
      </c>
      <c r="F267" s="59">
        <f>F266</f>
        <v>75000</v>
      </c>
      <c r="G267" s="59">
        <f>G266</f>
        <v>15697.78</v>
      </c>
      <c r="H267" s="59">
        <f t="shared" si="4"/>
        <v>20.930373333333335</v>
      </c>
    </row>
    <row r="268" spans="1:8" ht="15.75" customHeight="1">
      <c r="A268" s="111">
        <v>4</v>
      </c>
      <c r="B268" s="112"/>
      <c r="C268" s="112"/>
      <c r="D268" s="112"/>
      <c r="E268" s="129" t="s">
        <v>82</v>
      </c>
      <c r="F268" s="59">
        <f>F269</f>
        <v>75000</v>
      </c>
      <c r="G268" s="59">
        <f>G269</f>
        <v>15697.78</v>
      </c>
      <c r="H268" s="59">
        <f t="shared" si="4"/>
        <v>20.930373333333335</v>
      </c>
    </row>
    <row r="269" spans="1:8" ht="15.75" customHeight="1">
      <c r="A269" s="112"/>
      <c r="B269" s="111">
        <v>41</v>
      </c>
      <c r="C269" s="112"/>
      <c r="D269" s="112"/>
      <c r="E269" s="129" t="s">
        <v>83</v>
      </c>
      <c r="F269" s="59">
        <f>F270</f>
        <v>75000</v>
      </c>
      <c r="G269" s="59">
        <f>G270</f>
        <v>15697.78</v>
      </c>
      <c r="H269" s="59">
        <f t="shared" si="4"/>
        <v>20.930373333333335</v>
      </c>
    </row>
    <row r="270" spans="1:8" ht="15.75" customHeight="1">
      <c r="A270" s="112"/>
      <c r="B270" s="112"/>
      <c r="C270" s="112">
        <v>412</v>
      </c>
      <c r="D270" s="112"/>
      <c r="E270" s="131" t="s">
        <v>181</v>
      </c>
      <c r="F270" s="115">
        <v>75000</v>
      </c>
      <c r="G270" s="115">
        <v>15697.78</v>
      </c>
      <c r="H270" s="115">
        <f t="shared" si="4"/>
        <v>20.930373333333335</v>
      </c>
    </row>
    <row r="271" spans="1:8" ht="15.75" customHeight="1">
      <c r="A271" s="112"/>
      <c r="B271" s="112"/>
      <c r="C271" s="112"/>
      <c r="D271" s="112">
        <v>4126</v>
      </c>
      <c r="E271" s="131" t="s">
        <v>182</v>
      </c>
      <c r="F271" s="115">
        <v>75000</v>
      </c>
      <c r="G271" s="115">
        <v>15697.78</v>
      </c>
      <c r="H271" s="115">
        <f t="shared" si="4"/>
        <v>20.930373333333335</v>
      </c>
    </row>
    <row r="272" spans="1:8" ht="56.25" customHeight="1">
      <c r="A272" s="146"/>
      <c r="B272" s="146"/>
      <c r="C272" s="146"/>
      <c r="D272" s="146"/>
      <c r="E272" s="123" t="s">
        <v>185</v>
      </c>
      <c r="F272" s="134">
        <f>F274</f>
        <v>70000</v>
      </c>
      <c r="G272" s="134">
        <f>G274</f>
        <v>20000</v>
      </c>
      <c r="H272" s="134">
        <f t="shared" si="4"/>
        <v>28.57142857142857</v>
      </c>
    </row>
    <row r="273" spans="1:8" ht="15.75" customHeight="1">
      <c r="A273" s="112"/>
      <c r="B273" s="112"/>
      <c r="C273" s="112"/>
      <c r="D273" s="112"/>
      <c r="E273" s="114" t="s">
        <v>22</v>
      </c>
      <c r="F273" s="59">
        <f>F272</f>
        <v>70000</v>
      </c>
      <c r="G273" s="59">
        <f>G272</f>
        <v>20000</v>
      </c>
      <c r="H273" s="59">
        <f t="shared" si="4"/>
        <v>28.57142857142857</v>
      </c>
    </row>
    <row r="274" spans="1:8" ht="15.75" customHeight="1">
      <c r="A274" s="111">
        <v>4</v>
      </c>
      <c r="B274" s="112"/>
      <c r="C274" s="112"/>
      <c r="D274" s="112"/>
      <c r="E274" s="129" t="s">
        <v>82</v>
      </c>
      <c r="F274" s="59">
        <f>F275</f>
        <v>70000</v>
      </c>
      <c r="G274" s="59">
        <f>G275</f>
        <v>20000</v>
      </c>
      <c r="H274" s="59">
        <f t="shared" si="4"/>
        <v>28.57142857142857</v>
      </c>
    </row>
    <row r="275" spans="1:8" ht="15.75" customHeight="1">
      <c r="A275" s="112"/>
      <c r="B275" s="111">
        <v>41</v>
      </c>
      <c r="C275" s="112"/>
      <c r="D275" s="112"/>
      <c r="E275" s="129" t="s">
        <v>83</v>
      </c>
      <c r="F275" s="59">
        <f>F276</f>
        <v>70000</v>
      </c>
      <c r="G275" s="59">
        <v>20000</v>
      </c>
      <c r="H275" s="59">
        <f t="shared" si="4"/>
        <v>28.57142857142857</v>
      </c>
    </row>
    <row r="276" spans="1:8" ht="15.75" customHeight="1">
      <c r="A276" s="112"/>
      <c r="B276" s="112"/>
      <c r="C276" s="112">
        <v>412</v>
      </c>
      <c r="D276" s="112"/>
      <c r="E276" s="131" t="s">
        <v>181</v>
      </c>
      <c r="F276" s="115">
        <v>70000</v>
      </c>
      <c r="G276" s="115">
        <v>20000</v>
      </c>
      <c r="H276" s="115">
        <f t="shared" si="4"/>
        <v>28.57142857142857</v>
      </c>
    </row>
    <row r="277" spans="1:8" ht="15.75" customHeight="1">
      <c r="A277" s="112"/>
      <c r="B277" s="112"/>
      <c r="C277" s="112"/>
      <c r="D277" s="112">
        <v>4126</v>
      </c>
      <c r="E277" s="131" t="s">
        <v>186</v>
      </c>
      <c r="F277" s="115">
        <v>70000</v>
      </c>
      <c r="G277" s="115">
        <v>20000</v>
      </c>
      <c r="H277" s="115">
        <f t="shared" si="4"/>
        <v>28.57142857142857</v>
      </c>
    </row>
    <row r="278" spans="1:8" ht="26.25" customHeight="1">
      <c r="A278" s="146"/>
      <c r="B278" s="146"/>
      <c r="C278" s="146"/>
      <c r="D278" s="146"/>
      <c r="E278" s="123" t="s">
        <v>187</v>
      </c>
      <c r="F278" s="134">
        <f>F280</f>
        <v>45000</v>
      </c>
      <c r="G278" s="134">
        <f>G280</f>
        <v>20000</v>
      </c>
      <c r="H278" s="134">
        <f t="shared" si="4"/>
        <v>44.44444444444444</v>
      </c>
    </row>
    <row r="279" spans="1:8" ht="15.75" customHeight="1">
      <c r="A279" s="112"/>
      <c r="B279" s="112"/>
      <c r="C279" s="112"/>
      <c r="D279" s="112"/>
      <c r="E279" s="114" t="s">
        <v>33</v>
      </c>
      <c r="F279" s="59">
        <f>F278</f>
        <v>45000</v>
      </c>
      <c r="G279" s="59">
        <f>G278</f>
        <v>20000</v>
      </c>
      <c r="H279" s="59">
        <f t="shared" si="4"/>
        <v>44.44444444444444</v>
      </c>
    </row>
    <row r="280" spans="1:8" ht="15.75" customHeight="1">
      <c r="A280" s="111">
        <v>4</v>
      </c>
      <c r="B280" s="112"/>
      <c r="C280" s="112"/>
      <c r="D280" s="112"/>
      <c r="E280" s="129" t="s">
        <v>82</v>
      </c>
      <c r="F280" s="59">
        <f>F281</f>
        <v>45000</v>
      </c>
      <c r="G280" s="59">
        <f>G281</f>
        <v>20000</v>
      </c>
      <c r="H280" s="59">
        <f t="shared" si="4"/>
        <v>44.44444444444444</v>
      </c>
    </row>
    <row r="281" spans="1:8" ht="15.75" customHeight="1">
      <c r="A281" s="112"/>
      <c r="B281" s="111">
        <v>41</v>
      </c>
      <c r="C281" s="112"/>
      <c r="D281" s="112"/>
      <c r="E281" s="129" t="s">
        <v>83</v>
      </c>
      <c r="F281" s="59">
        <f>F282</f>
        <v>45000</v>
      </c>
      <c r="G281" s="59">
        <f>G282</f>
        <v>20000</v>
      </c>
      <c r="H281" s="59">
        <f t="shared" si="4"/>
        <v>44.44444444444444</v>
      </c>
    </row>
    <row r="282" spans="1:8" ht="15.75" customHeight="1">
      <c r="A282" s="112"/>
      <c r="B282" s="112"/>
      <c r="C282" s="112">
        <v>412</v>
      </c>
      <c r="D282" s="112"/>
      <c r="E282" s="131" t="s">
        <v>181</v>
      </c>
      <c r="F282" s="115">
        <v>45000</v>
      </c>
      <c r="G282" s="115">
        <v>20000</v>
      </c>
      <c r="H282" s="115">
        <f t="shared" si="4"/>
        <v>44.44444444444444</v>
      </c>
    </row>
    <row r="283" spans="1:8" ht="15.75" customHeight="1">
      <c r="A283" s="112"/>
      <c r="B283" s="112"/>
      <c r="C283" s="112"/>
      <c r="D283" s="112">
        <v>4126</v>
      </c>
      <c r="E283" s="131" t="s">
        <v>182</v>
      </c>
      <c r="F283" s="115">
        <v>45000</v>
      </c>
      <c r="G283" s="115">
        <v>20000</v>
      </c>
      <c r="H283" s="115">
        <f t="shared" si="4"/>
        <v>44.44444444444444</v>
      </c>
    </row>
    <row r="284" spans="1:8" ht="29.25" customHeight="1">
      <c r="A284" s="146"/>
      <c r="B284" s="146"/>
      <c r="C284" s="146"/>
      <c r="D284" s="146"/>
      <c r="E284" s="123" t="s">
        <v>188</v>
      </c>
      <c r="F284" s="134">
        <f>F286</f>
        <v>25000</v>
      </c>
      <c r="G284" s="134">
        <f>G286</f>
        <v>22245.5</v>
      </c>
      <c r="H284" s="134">
        <f t="shared" si="4"/>
        <v>88.982</v>
      </c>
    </row>
    <row r="285" spans="1:8" ht="15.75" customHeight="1">
      <c r="A285" s="112"/>
      <c r="B285" s="112"/>
      <c r="C285" s="112"/>
      <c r="D285" s="112"/>
      <c r="E285" s="114" t="s">
        <v>315</v>
      </c>
      <c r="F285" s="59">
        <f>F284</f>
        <v>25000</v>
      </c>
      <c r="G285" s="59">
        <f>G284</f>
        <v>22245.5</v>
      </c>
      <c r="H285" s="59">
        <f t="shared" si="4"/>
        <v>88.982</v>
      </c>
    </row>
    <row r="286" spans="1:8" ht="15.75" customHeight="1">
      <c r="A286" s="111">
        <v>4</v>
      </c>
      <c r="B286" s="112"/>
      <c r="C286" s="112"/>
      <c r="D286" s="112"/>
      <c r="E286" s="129" t="s">
        <v>82</v>
      </c>
      <c r="F286" s="59">
        <f>F287</f>
        <v>25000</v>
      </c>
      <c r="G286" s="59">
        <f>G287</f>
        <v>22245.5</v>
      </c>
      <c r="H286" s="59">
        <f t="shared" si="4"/>
        <v>88.982</v>
      </c>
    </row>
    <row r="287" spans="1:8" ht="15.75" customHeight="1">
      <c r="A287" s="112"/>
      <c r="B287" s="111">
        <v>41</v>
      </c>
      <c r="C287" s="112"/>
      <c r="D287" s="112"/>
      <c r="E287" s="129" t="s">
        <v>83</v>
      </c>
      <c r="F287" s="59">
        <f>F288</f>
        <v>25000</v>
      </c>
      <c r="G287" s="59">
        <f>G288</f>
        <v>22245.5</v>
      </c>
      <c r="H287" s="59">
        <f t="shared" si="4"/>
        <v>88.982</v>
      </c>
    </row>
    <row r="288" spans="1:8" ht="15.75" customHeight="1">
      <c r="A288" s="112"/>
      <c r="B288" s="112"/>
      <c r="C288" s="112">
        <v>412</v>
      </c>
      <c r="D288" s="112"/>
      <c r="E288" s="131" t="s">
        <v>181</v>
      </c>
      <c r="F288" s="115">
        <v>25000</v>
      </c>
      <c r="G288" s="115">
        <v>22245.5</v>
      </c>
      <c r="H288" s="115">
        <f t="shared" si="4"/>
        <v>88.982</v>
      </c>
    </row>
    <row r="289" spans="1:8" ht="15.75" customHeight="1">
      <c r="A289" s="112"/>
      <c r="B289" s="112"/>
      <c r="C289" s="112"/>
      <c r="D289" s="112">
        <v>4126</v>
      </c>
      <c r="E289" s="131" t="s">
        <v>182</v>
      </c>
      <c r="F289" s="115">
        <v>25000</v>
      </c>
      <c r="G289" s="115">
        <v>22245.5</v>
      </c>
      <c r="H289" s="115">
        <f t="shared" si="4"/>
        <v>88.982</v>
      </c>
    </row>
    <row r="290" spans="1:8" ht="28.5" customHeight="1">
      <c r="A290" s="146"/>
      <c r="B290" s="146"/>
      <c r="C290" s="146"/>
      <c r="D290" s="146"/>
      <c r="E290" s="123" t="s">
        <v>189</v>
      </c>
      <c r="F290" s="134">
        <f>F292</f>
        <v>150000</v>
      </c>
      <c r="G290" s="134">
        <f>G292</f>
        <v>76893.75</v>
      </c>
      <c r="H290" s="134">
        <f t="shared" si="4"/>
        <v>51.2625</v>
      </c>
    </row>
    <row r="291" spans="1:8" ht="15.75" customHeight="1">
      <c r="A291" s="112"/>
      <c r="B291" s="112"/>
      <c r="C291" s="112"/>
      <c r="D291" s="112"/>
      <c r="E291" s="114" t="s">
        <v>315</v>
      </c>
      <c r="F291" s="59">
        <f>F290</f>
        <v>150000</v>
      </c>
      <c r="G291" s="59">
        <f>G290</f>
        <v>76893.75</v>
      </c>
      <c r="H291" s="59">
        <f t="shared" si="4"/>
        <v>51.2625</v>
      </c>
    </row>
    <row r="292" spans="1:8" ht="15.75" customHeight="1">
      <c r="A292" s="111">
        <v>4</v>
      </c>
      <c r="B292" s="112"/>
      <c r="C292" s="112"/>
      <c r="D292" s="112"/>
      <c r="E292" s="129" t="s">
        <v>82</v>
      </c>
      <c r="F292" s="59">
        <f>F293</f>
        <v>150000</v>
      </c>
      <c r="G292" s="59">
        <f>G293</f>
        <v>76893.75</v>
      </c>
      <c r="H292" s="59">
        <f t="shared" si="4"/>
        <v>51.2625</v>
      </c>
    </row>
    <row r="293" spans="1:8" ht="15.75" customHeight="1">
      <c r="A293" s="112"/>
      <c r="B293" s="111">
        <v>41</v>
      </c>
      <c r="C293" s="112"/>
      <c r="D293" s="112"/>
      <c r="E293" s="129" t="s">
        <v>83</v>
      </c>
      <c r="F293" s="59">
        <f>F294</f>
        <v>150000</v>
      </c>
      <c r="G293" s="59">
        <v>76893.75</v>
      </c>
      <c r="H293" s="59">
        <f t="shared" si="4"/>
        <v>51.2625</v>
      </c>
    </row>
    <row r="294" spans="1:8" ht="15.75" customHeight="1">
      <c r="A294" s="112"/>
      <c r="B294" s="112"/>
      <c r="C294" s="112">
        <v>412</v>
      </c>
      <c r="D294" s="112"/>
      <c r="E294" s="131" t="s">
        <v>181</v>
      </c>
      <c r="F294" s="115">
        <v>150000</v>
      </c>
      <c r="G294" s="115">
        <v>76893.75</v>
      </c>
      <c r="H294" s="115">
        <f t="shared" si="4"/>
        <v>51.2625</v>
      </c>
    </row>
    <row r="295" spans="1:8" ht="15.75" customHeight="1">
      <c r="A295" s="112"/>
      <c r="B295" s="112"/>
      <c r="C295" s="112"/>
      <c r="D295" s="112">
        <v>4126</v>
      </c>
      <c r="E295" s="131" t="s">
        <v>182</v>
      </c>
      <c r="F295" s="115">
        <v>150000</v>
      </c>
      <c r="G295" s="115">
        <v>76893.75</v>
      </c>
      <c r="H295" s="115">
        <f t="shared" si="4"/>
        <v>51.2625</v>
      </c>
    </row>
    <row r="296" spans="1:8" ht="27.75" customHeight="1">
      <c r="A296" s="146"/>
      <c r="B296" s="146"/>
      <c r="C296" s="146"/>
      <c r="D296" s="146"/>
      <c r="E296" s="123" t="s">
        <v>190</v>
      </c>
      <c r="F296" s="134">
        <f>F298</f>
        <v>3200000</v>
      </c>
      <c r="G296" s="134">
        <f>G298</f>
        <v>0</v>
      </c>
      <c r="H296" s="134">
        <f t="shared" si="4"/>
        <v>0</v>
      </c>
    </row>
    <row r="297" spans="1:8" ht="15.75" customHeight="1">
      <c r="A297" s="112"/>
      <c r="B297" s="112"/>
      <c r="C297" s="112"/>
      <c r="D297" s="112"/>
      <c r="E297" s="114" t="s">
        <v>33</v>
      </c>
      <c r="F297" s="59">
        <f>F296</f>
        <v>3200000</v>
      </c>
      <c r="G297" s="59">
        <f>G296</f>
        <v>0</v>
      </c>
      <c r="H297" s="59">
        <f t="shared" si="4"/>
        <v>0</v>
      </c>
    </row>
    <row r="298" spans="1:8" ht="15.75" customHeight="1">
      <c r="A298" s="111">
        <v>4</v>
      </c>
      <c r="B298" s="112"/>
      <c r="C298" s="112"/>
      <c r="D298" s="112"/>
      <c r="E298" s="129" t="s">
        <v>82</v>
      </c>
      <c r="F298" s="59">
        <f>F299</f>
        <v>3200000</v>
      </c>
      <c r="G298" s="59">
        <f>G299</f>
        <v>0</v>
      </c>
      <c r="H298" s="59">
        <f t="shared" si="4"/>
        <v>0</v>
      </c>
    </row>
    <row r="299" spans="1:8" ht="15.75" customHeight="1">
      <c r="A299" s="112"/>
      <c r="B299" s="111">
        <v>42</v>
      </c>
      <c r="C299" s="112"/>
      <c r="D299" s="112"/>
      <c r="E299" s="129" t="s">
        <v>83</v>
      </c>
      <c r="F299" s="59">
        <f>F300</f>
        <v>3200000</v>
      </c>
      <c r="G299" s="59">
        <f>G300</f>
        <v>0</v>
      </c>
      <c r="H299" s="59">
        <f t="shared" si="4"/>
        <v>0</v>
      </c>
    </row>
    <row r="300" spans="1:8" ht="15.75" customHeight="1">
      <c r="A300" s="112"/>
      <c r="B300" s="112"/>
      <c r="C300" s="112">
        <v>421</v>
      </c>
      <c r="D300" s="112"/>
      <c r="E300" s="131" t="s">
        <v>87</v>
      </c>
      <c r="F300" s="115">
        <v>3200000</v>
      </c>
      <c r="G300" s="115">
        <v>0</v>
      </c>
      <c r="H300" s="115">
        <f t="shared" si="4"/>
        <v>0</v>
      </c>
    </row>
    <row r="301" spans="1:8" ht="18.75" customHeight="1">
      <c r="A301" s="146"/>
      <c r="B301" s="146"/>
      <c r="C301" s="146"/>
      <c r="D301" s="146"/>
      <c r="E301" s="123" t="s">
        <v>191</v>
      </c>
      <c r="F301" s="134">
        <f>F303</f>
        <v>1200000</v>
      </c>
      <c r="G301" s="134">
        <f>G303</f>
        <v>1457197.28</v>
      </c>
      <c r="H301" s="134">
        <f t="shared" si="4"/>
        <v>121.43310666666667</v>
      </c>
    </row>
    <row r="302" spans="1:8" ht="15.75" customHeight="1">
      <c r="A302" s="112"/>
      <c r="B302" s="112"/>
      <c r="C302" s="112"/>
      <c r="D302" s="112"/>
      <c r="E302" s="114" t="s">
        <v>33</v>
      </c>
      <c r="F302" s="59">
        <f>F301</f>
        <v>1200000</v>
      </c>
      <c r="G302" s="59">
        <f>G301</f>
        <v>1457197.28</v>
      </c>
      <c r="H302" s="59">
        <f t="shared" si="4"/>
        <v>121.43310666666667</v>
      </c>
    </row>
    <row r="303" spans="1:8" ht="15.75" customHeight="1">
      <c r="A303" s="111">
        <v>4</v>
      </c>
      <c r="B303" s="112"/>
      <c r="C303" s="112"/>
      <c r="D303" s="112"/>
      <c r="E303" s="129" t="s">
        <v>82</v>
      </c>
      <c r="F303" s="59">
        <f>F304</f>
        <v>1200000</v>
      </c>
      <c r="G303" s="59">
        <f>G304</f>
        <v>1457197.28</v>
      </c>
      <c r="H303" s="59">
        <f t="shared" si="4"/>
        <v>121.43310666666667</v>
      </c>
    </row>
    <row r="304" spans="1:8" ht="15.75" customHeight="1">
      <c r="A304" s="112"/>
      <c r="B304" s="111">
        <v>42</v>
      </c>
      <c r="C304" s="112"/>
      <c r="D304" s="112"/>
      <c r="E304" s="129" t="s">
        <v>83</v>
      </c>
      <c r="F304" s="59">
        <f>F305</f>
        <v>1200000</v>
      </c>
      <c r="G304" s="59">
        <f>G305</f>
        <v>1457197.28</v>
      </c>
      <c r="H304" s="59">
        <f t="shared" si="4"/>
        <v>121.43310666666667</v>
      </c>
    </row>
    <row r="305" spans="1:8" ht="15.75" customHeight="1">
      <c r="A305" s="112"/>
      <c r="B305" s="112"/>
      <c r="C305" s="112">
        <v>421</v>
      </c>
      <c r="D305" s="112"/>
      <c r="E305" s="131" t="s">
        <v>87</v>
      </c>
      <c r="F305" s="115">
        <v>1200000</v>
      </c>
      <c r="G305" s="115">
        <v>1457197.28</v>
      </c>
      <c r="H305" s="115">
        <f t="shared" si="4"/>
        <v>121.43310666666667</v>
      </c>
    </row>
    <row r="306" spans="1:8" ht="15.75" customHeight="1">
      <c r="A306" s="112"/>
      <c r="B306" s="112"/>
      <c r="C306" s="112"/>
      <c r="D306" s="112">
        <v>4212</v>
      </c>
      <c r="E306" s="131" t="s">
        <v>192</v>
      </c>
      <c r="F306" s="115">
        <v>1200000</v>
      </c>
      <c r="G306" s="115">
        <v>1457197.28</v>
      </c>
      <c r="H306" s="115">
        <f t="shared" si="4"/>
        <v>121.43310666666667</v>
      </c>
    </row>
    <row r="307" spans="1:8" ht="15">
      <c r="A307" s="109"/>
      <c r="B307" s="109"/>
      <c r="C307" s="109"/>
      <c r="D307" s="109"/>
      <c r="E307" s="141" t="s">
        <v>193</v>
      </c>
      <c r="F307" s="36">
        <f>F309</f>
        <v>6714807.75</v>
      </c>
      <c r="G307" s="36">
        <f>G309</f>
        <v>2060689.5799999998</v>
      </c>
      <c r="H307" s="36">
        <f t="shared" si="4"/>
        <v>30.68873535508146</v>
      </c>
    </row>
    <row r="308" spans="1:8" ht="15">
      <c r="A308" s="112"/>
      <c r="B308" s="112"/>
      <c r="C308" s="112"/>
      <c r="D308" s="112"/>
      <c r="E308" s="114" t="s">
        <v>147</v>
      </c>
      <c r="F308" s="115"/>
      <c r="G308" s="115"/>
      <c r="H308" s="115"/>
    </row>
    <row r="309" spans="1:8" ht="26.25">
      <c r="A309" s="109"/>
      <c r="B309" s="109"/>
      <c r="C309" s="109"/>
      <c r="D309" s="109"/>
      <c r="E309" s="110" t="s">
        <v>194</v>
      </c>
      <c r="F309" s="36">
        <f>F315+F320+F326+F332+F337+F342+F347+F352+F357+F362+F367+F372+F377+F382+F387+F392+F397+F402+F407+F413+F418+F423+F428+F433+F444+F450+F455+F460+F465+F470</f>
        <v>6714807.75</v>
      </c>
      <c r="G309" s="36">
        <f>G311+G315+G320+G326+G332+G337+G342+G347+G352+G357+G362+G367+G372+G377+G382+G387+G392+G397+G402+G407+G413+G418+G423+G428+G433+G444+G450+G455+G460+G465+G470</f>
        <v>2060689.5799999998</v>
      </c>
      <c r="H309" s="36">
        <f t="shared" si="4"/>
        <v>30.68873535508146</v>
      </c>
    </row>
    <row r="310" spans="1:8" ht="15">
      <c r="A310" s="112"/>
      <c r="B310" s="112"/>
      <c r="C310" s="112"/>
      <c r="D310" s="112"/>
      <c r="E310" s="114" t="s">
        <v>33</v>
      </c>
      <c r="F310" s="59"/>
      <c r="G310" s="59"/>
      <c r="H310" s="59"/>
    </row>
    <row r="311" spans="1:8" ht="15">
      <c r="A311" s="111">
        <v>4</v>
      </c>
      <c r="B311" s="112"/>
      <c r="C311" s="112"/>
      <c r="D311" s="112"/>
      <c r="E311" s="129" t="s">
        <v>82</v>
      </c>
      <c r="F311" s="59">
        <v>0</v>
      </c>
      <c r="G311" s="59">
        <f>G312</f>
        <v>22375</v>
      </c>
      <c r="H311" s="59"/>
    </row>
    <row r="312" spans="1:8" ht="15">
      <c r="A312" s="112"/>
      <c r="B312" s="111">
        <v>41</v>
      </c>
      <c r="C312" s="112"/>
      <c r="D312" s="112"/>
      <c r="E312" s="129" t="s">
        <v>83</v>
      </c>
      <c r="F312" s="59">
        <v>0</v>
      </c>
      <c r="G312" s="59">
        <f>G313</f>
        <v>22375</v>
      </c>
      <c r="H312" s="59"/>
    </row>
    <row r="313" spans="1:8" ht="15">
      <c r="A313" s="112"/>
      <c r="B313" s="112"/>
      <c r="C313" s="112">
        <v>412</v>
      </c>
      <c r="D313" s="112"/>
      <c r="E313" s="131" t="s">
        <v>181</v>
      </c>
      <c r="F313" s="115">
        <v>0</v>
      </c>
      <c r="G313" s="115">
        <v>22375</v>
      </c>
      <c r="H313" s="115"/>
    </row>
    <row r="314" spans="1:8" ht="15">
      <c r="A314" s="112"/>
      <c r="B314" s="112"/>
      <c r="C314" s="112"/>
      <c r="D314" s="112">
        <v>4126</v>
      </c>
      <c r="E314" s="158" t="s">
        <v>182</v>
      </c>
      <c r="F314" s="40">
        <v>0</v>
      </c>
      <c r="G314" s="40">
        <v>22375</v>
      </c>
      <c r="H314" s="40"/>
    </row>
    <row r="315" spans="1:8" ht="26.25">
      <c r="A315" s="146"/>
      <c r="B315" s="146"/>
      <c r="C315" s="146"/>
      <c r="D315" s="146"/>
      <c r="E315" s="123" t="s">
        <v>195</v>
      </c>
      <c r="F315" s="134">
        <f>F317</f>
        <v>150000</v>
      </c>
      <c r="G315" s="134">
        <f>G317</f>
        <v>0</v>
      </c>
      <c r="H315" s="134">
        <f t="shared" si="4"/>
        <v>0</v>
      </c>
    </row>
    <row r="316" spans="1:8" ht="15">
      <c r="A316" s="112"/>
      <c r="B316" s="112"/>
      <c r="C316" s="112"/>
      <c r="D316" s="112"/>
      <c r="E316" s="114" t="s">
        <v>33</v>
      </c>
      <c r="F316" s="59">
        <f>F315</f>
        <v>150000</v>
      </c>
      <c r="G316" s="59">
        <f>G315</f>
        <v>0</v>
      </c>
      <c r="H316" s="59">
        <f t="shared" si="4"/>
        <v>0</v>
      </c>
    </row>
    <row r="317" spans="1:8" ht="15">
      <c r="A317" s="111">
        <v>4</v>
      </c>
      <c r="B317" s="112"/>
      <c r="C317" s="112"/>
      <c r="D317" s="112"/>
      <c r="E317" s="129" t="s">
        <v>82</v>
      </c>
      <c r="F317" s="59">
        <f>F318</f>
        <v>150000</v>
      </c>
      <c r="G317" s="59">
        <f>G318</f>
        <v>0</v>
      </c>
      <c r="H317" s="59">
        <f t="shared" si="4"/>
        <v>0</v>
      </c>
    </row>
    <row r="318" spans="1:8" ht="15">
      <c r="A318" s="112"/>
      <c r="B318" s="111">
        <v>41</v>
      </c>
      <c r="C318" s="112"/>
      <c r="D318" s="112"/>
      <c r="E318" s="129" t="s">
        <v>83</v>
      </c>
      <c r="F318" s="59">
        <f>F319</f>
        <v>150000</v>
      </c>
      <c r="G318" s="59">
        <f>G319</f>
        <v>0</v>
      </c>
      <c r="H318" s="59">
        <f t="shared" si="4"/>
        <v>0</v>
      </c>
    </row>
    <row r="319" spans="1:8" ht="15">
      <c r="A319" s="112"/>
      <c r="B319" s="112"/>
      <c r="C319" s="112">
        <v>412</v>
      </c>
      <c r="D319" s="112"/>
      <c r="E319" s="131" t="s">
        <v>181</v>
      </c>
      <c r="F319" s="115">
        <v>150000</v>
      </c>
      <c r="G319" s="115">
        <v>0</v>
      </c>
      <c r="H319" s="115">
        <f t="shared" si="4"/>
        <v>0</v>
      </c>
    </row>
    <row r="320" spans="1:8" ht="40.5" customHeight="1">
      <c r="A320" s="146"/>
      <c r="B320" s="146"/>
      <c r="C320" s="146"/>
      <c r="D320" s="146"/>
      <c r="E320" s="123" t="s">
        <v>196</v>
      </c>
      <c r="F320" s="134">
        <f>F322</f>
        <v>30000</v>
      </c>
      <c r="G320" s="134">
        <f>G322</f>
        <v>0</v>
      </c>
      <c r="H320" s="134">
        <f t="shared" si="4"/>
        <v>0</v>
      </c>
    </row>
    <row r="321" spans="1:8" ht="15.75" customHeight="1">
      <c r="A321" s="112"/>
      <c r="B321" s="112"/>
      <c r="C321" s="112"/>
      <c r="D321" s="112"/>
      <c r="E321" s="114" t="s">
        <v>33</v>
      </c>
      <c r="F321" s="59">
        <f>F320</f>
        <v>30000</v>
      </c>
      <c r="G321" s="59">
        <f>G320</f>
        <v>0</v>
      </c>
      <c r="H321" s="59">
        <f t="shared" si="4"/>
        <v>0</v>
      </c>
    </row>
    <row r="322" spans="1:8" ht="17.25" customHeight="1">
      <c r="A322" s="111">
        <v>4</v>
      </c>
      <c r="B322" s="112"/>
      <c r="C322" s="112"/>
      <c r="D322" s="112"/>
      <c r="E322" s="129" t="s">
        <v>82</v>
      </c>
      <c r="F322" s="59">
        <f>F323</f>
        <v>30000</v>
      </c>
      <c r="G322" s="59">
        <f>G323</f>
        <v>0</v>
      </c>
      <c r="H322" s="59">
        <f t="shared" si="4"/>
        <v>0</v>
      </c>
    </row>
    <row r="323" spans="1:8" ht="15.75" customHeight="1">
      <c r="A323" s="112"/>
      <c r="B323" s="111">
        <v>41</v>
      </c>
      <c r="C323" s="112"/>
      <c r="D323" s="112"/>
      <c r="E323" s="129" t="s">
        <v>83</v>
      </c>
      <c r="F323" s="59">
        <f>F324</f>
        <v>30000</v>
      </c>
      <c r="G323" s="59">
        <f>G324</f>
        <v>0</v>
      </c>
      <c r="H323" s="59">
        <f t="shared" si="4"/>
        <v>0</v>
      </c>
    </row>
    <row r="324" spans="1:8" ht="15.75" customHeight="1">
      <c r="A324" s="112"/>
      <c r="B324" s="112"/>
      <c r="C324" s="112">
        <v>412</v>
      </c>
      <c r="D324" s="112"/>
      <c r="E324" s="131" t="s">
        <v>181</v>
      </c>
      <c r="F324" s="115">
        <v>30000</v>
      </c>
      <c r="G324" s="115">
        <v>0</v>
      </c>
      <c r="H324" s="115">
        <f t="shared" si="4"/>
        <v>0</v>
      </c>
    </row>
    <row r="325" spans="1:8" ht="15.75" customHeight="1">
      <c r="A325" s="112"/>
      <c r="B325" s="112"/>
      <c r="C325" s="112"/>
      <c r="D325" s="112">
        <v>4126</v>
      </c>
      <c r="E325" s="131" t="s">
        <v>182</v>
      </c>
      <c r="F325" s="115">
        <v>30000</v>
      </c>
      <c r="G325" s="115">
        <v>0</v>
      </c>
      <c r="H325" s="115">
        <f t="shared" si="4"/>
        <v>0</v>
      </c>
    </row>
    <row r="326" spans="1:8" ht="26.25" customHeight="1">
      <c r="A326" s="146"/>
      <c r="B326" s="146"/>
      <c r="C326" s="146"/>
      <c r="D326" s="146"/>
      <c r="E326" s="123" t="s">
        <v>197</v>
      </c>
      <c r="F326" s="134">
        <f>F328</f>
        <v>21000</v>
      </c>
      <c r="G326" s="134">
        <f>G328</f>
        <v>21000</v>
      </c>
      <c r="H326" s="134">
        <f aca="true" t="shared" si="5" ref="H326:H389">G326/F326*100</f>
        <v>100</v>
      </c>
    </row>
    <row r="327" spans="1:8" ht="15.75" customHeight="1">
      <c r="A327" s="112"/>
      <c r="B327" s="112"/>
      <c r="C327" s="112"/>
      <c r="D327" s="112"/>
      <c r="E327" s="114" t="s">
        <v>22</v>
      </c>
      <c r="F327" s="59">
        <f>F326</f>
        <v>21000</v>
      </c>
      <c r="G327" s="59">
        <f>G326</f>
        <v>21000</v>
      </c>
      <c r="H327" s="59">
        <f t="shared" si="5"/>
        <v>100</v>
      </c>
    </row>
    <row r="328" spans="1:8" ht="15.75" customHeight="1">
      <c r="A328" s="111">
        <v>4</v>
      </c>
      <c r="B328" s="112"/>
      <c r="C328" s="112"/>
      <c r="D328" s="112"/>
      <c r="E328" s="129" t="s">
        <v>82</v>
      </c>
      <c r="F328" s="59">
        <f>F329</f>
        <v>21000</v>
      </c>
      <c r="G328" s="59">
        <f>G329</f>
        <v>21000</v>
      </c>
      <c r="H328" s="59">
        <f t="shared" si="5"/>
        <v>100</v>
      </c>
    </row>
    <row r="329" spans="1:8" ht="15.75" customHeight="1">
      <c r="A329" s="112"/>
      <c r="B329" s="111">
        <v>41</v>
      </c>
      <c r="C329" s="112"/>
      <c r="D329" s="112"/>
      <c r="E329" s="129" t="s">
        <v>83</v>
      </c>
      <c r="F329" s="59">
        <f>F330</f>
        <v>21000</v>
      </c>
      <c r="G329" s="59">
        <f>G330</f>
        <v>21000</v>
      </c>
      <c r="H329" s="59">
        <f t="shared" si="5"/>
        <v>100</v>
      </c>
    </row>
    <row r="330" spans="1:8" ht="15.75" customHeight="1">
      <c r="A330" s="112"/>
      <c r="B330" s="112"/>
      <c r="C330" s="112">
        <v>412</v>
      </c>
      <c r="D330" s="112"/>
      <c r="E330" s="131" t="s">
        <v>181</v>
      </c>
      <c r="F330" s="115">
        <v>21000</v>
      </c>
      <c r="G330" s="115">
        <v>21000</v>
      </c>
      <c r="H330" s="115">
        <f t="shared" si="5"/>
        <v>100</v>
      </c>
    </row>
    <row r="331" spans="1:8" ht="15.75" customHeight="1">
      <c r="A331" s="112"/>
      <c r="B331" s="112"/>
      <c r="C331" s="112"/>
      <c r="D331" s="112">
        <v>4126</v>
      </c>
      <c r="E331" s="131" t="s">
        <v>182</v>
      </c>
      <c r="F331" s="115">
        <v>21000</v>
      </c>
      <c r="G331" s="115">
        <v>21000</v>
      </c>
      <c r="H331" s="115">
        <f t="shared" si="5"/>
        <v>100</v>
      </c>
    </row>
    <row r="332" spans="1:8" ht="27" customHeight="1">
      <c r="A332" s="146"/>
      <c r="B332" s="146"/>
      <c r="C332" s="146"/>
      <c r="D332" s="146"/>
      <c r="E332" s="123" t="s">
        <v>198</v>
      </c>
      <c r="F332" s="134">
        <f>F334</f>
        <v>50000</v>
      </c>
      <c r="G332" s="134">
        <f>G334</f>
        <v>0</v>
      </c>
      <c r="H332" s="134">
        <f t="shared" si="5"/>
        <v>0</v>
      </c>
    </row>
    <row r="333" spans="1:8" ht="15.75" customHeight="1">
      <c r="A333" s="112"/>
      <c r="B333" s="112"/>
      <c r="C333" s="112"/>
      <c r="D333" s="112"/>
      <c r="E333" s="114" t="s">
        <v>33</v>
      </c>
      <c r="F333" s="59">
        <f>F332</f>
        <v>50000</v>
      </c>
      <c r="G333" s="59">
        <f>G332</f>
        <v>0</v>
      </c>
      <c r="H333" s="59">
        <f t="shared" si="5"/>
        <v>0</v>
      </c>
    </row>
    <row r="334" spans="1:8" ht="15.75" customHeight="1">
      <c r="A334" s="111">
        <v>4</v>
      </c>
      <c r="B334" s="112"/>
      <c r="C334" s="112"/>
      <c r="D334" s="112"/>
      <c r="E334" s="129" t="s">
        <v>82</v>
      </c>
      <c r="F334" s="59">
        <f>F335</f>
        <v>50000</v>
      </c>
      <c r="G334" s="59">
        <f>G335</f>
        <v>0</v>
      </c>
      <c r="H334" s="59">
        <f t="shared" si="5"/>
        <v>0</v>
      </c>
    </row>
    <row r="335" spans="1:8" ht="15.75" customHeight="1">
      <c r="A335" s="112"/>
      <c r="B335" s="111">
        <v>41</v>
      </c>
      <c r="C335" s="112"/>
      <c r="D335" s="112"/>
      <c r="E335" s="129" t="s">
        <v>83</v>
      </c>
      <c r="F335" s="59">
        <f>F336</f>
        <v>50000</v>
      </c>
      <c r="G335" s="59">
        <v>0</v>
      </c>
      <c r="H335" s="59">
        <f t="shared" si="5"/>
        <v>0</v>
      </c>
    </row>
    <row r="336" spans="1:8" ht="15.75" customHeight="1">
      <c r="A336" s="112"/>
      <c r="B336" s="112"/>
      <c r="C336" s="112">
        <v>412</v>
      </c>
      <c r="D336" s="112"/>
      <c r="E336" s="131" t="s">
        <v>181</v>
      </c>
      <c r="F336" s="115">
        <v>50000</v>
      </c>
      <c r="G336" s="115">
        <v>0</v>
      </c>
      <c r="H336" s="115">
        <f t="shared" si="5"/>
        <v>0</v>
      </c>
    </row>
    <row r="337" spans="1:8" ht="26.25" customHeight="1">
      <c r="A337" s="146"/>
      <c r="B337" s="146"/>
      <c r="C337" s="146"/>
      <c r="D337" s="146"/>
      <c r="E337" s="123" t="s">
        <v>199</v>
      </c>
      <c r="F337" s="134">
        <f>F339</f>
        <v>500000</v>
      </c>
      <c r="G337" s="134">
        <f>G339</f>
        <v>0</v>
      </c>
      <c r="H337" s="134">
        <f t="shared" si="5"/>
        <v>0</v>
      </c>
    </row>
    <row r="338" spans="1:8" ht="15.75" customHeight="1">
      <c r="A338" s="112"/>
      <c r="B338" s="112"/>
      <c r="C338" s="112"/>
      <c r="D338" s="112"/>
      <c r="E338" s="114" t="s">
        <v>33</v>
      </c>
      <c r="F338" s="59">
        <f>F337</f>
        <v>500000</v>
      </c>
      <c r="G338" s="59">
        <f>G337</f>
        <v>0</v>
      </c>
      <c r="H338" s="59">
        <f t="shared" si="5"/>
        <v>0</v>
      </c>
    </row>
    <row r="339" spans="1:8" ht="15.75" customHeight="1">
      <c r="A339" s="111">
        <v>4</v>
      </c>
      <c r="B339" s="112"/>
      <c r="C339" s="112"/>
      <c r="D339" s="112"/>
      <c r="E339" s="129" t="s">
        <v>82</v>
      </c>
      <c r="F339" s="59">
        <f>F340</f>
        <v>500000</v>
      </c>
      <c r="G339" s="59">
        <f>G340</f>
        <v>0</v>
      </c>
      <c r="H339" s="59">
        <f t="shared" si="5"/>
        <v>0</v>
      </c>
    </row>
    <row r="340" spans="1:8" ht="15.75" customHeight="1">
      <c r="A340" s="112"/>
      <c r="B340" s="111">
        <v>41</v>
      </c>
      <c r="C340" s="112"/>
      <c r="D340" s="112"/>
      <c r="E340" s="129" t="s">
        <v>83</v>
      </c>
      <c r="F340" s="59">
        <f>F341</f>
        <v>500000</v>
      </c>
      <c r="G340" s="59">
        <v>0</v>
      </c>
      <c r="H340" s="59">
        <f t="shared" si="5"/>
        <v>0</v>
      </c>
    </row>
    <row r="341" spans="1:8" ht="15.75" customHeight="1">
      <c r="A341" s="112"/>
      <c r="B341" s="112"/>
      <c r="C341" s="112">
        <v>412</v>
      </c>
      <c r="D341" s="112"/>
      <c r="E341" s="131" t="s">
        <v>181</v>
      </c>
      <c r="F341" s="115">
        <v>500000</v>
      </c>
      <c r="G341" s="115">
        <v>0</v>
      </c>
      <c r="H341" s="115">
        <f t="shared" si="5"/>
        <v>0</v>
      </c>
    </row>
    <row r="342" spans="1:8" ht="57" customHeight="1">
      <c r="A342" s="146"/>
      <c r="B342" s="146"/>
      <c r="C342" s="146"/>
      <c r="D342" s="146"/>
      <c r="E342" s="123" t="s">
        <v>200</v>
      </c>
      <c r="F342" s="134">
        <f>F344</f>
        <v>30000</v>
      </c>
      <c r="G342" s="134">
        <f>G344</f>
        <v>0</v>
      </c>
      <c r="H342" s="134">
        <f t="shared" si="5"/>
        <v>0</v>
      </c>
    </row>
    <row r="343" spans="1:8" ht="15.75" customHeight="1">
      <c r="A343" s="112"/>
      <c r="B343" s="112"/>
      <c r="C343" s="112"/>
      <c r="D343" s="112"/>
      <c r="E343" s="114" t="s">
        <v>33</v>
      </c>
      <c r="F343" s="59">
        <f>F342</f>
        <v>30000</v>
      </c>
      <c r="G343" s="59">
        <f>G342</f>
        <v>0</v>
      </c>
      <c r="H343" s="59">
        <f t="shared" si="5"/>
        <v>0</v>
      </c>
    </row>
    <row r="344" spans="1:8" ht="15.75" customHeight="1">
      <c r="A344" s="111">
        <v>4</v>
      </c>
      <c r="B344" s="112"/>
      <c r="C344" s="112"/>
      <c r="D344" s="112"/>
      <c r="E344" s="129" t="s">
        <v>82</v>
      </c>
      <c r="F344" s="59">
        <f>F345</f>
        <v>30000</v>
      </c>
      <c r="G344" s="59">
        <f>G345</f>
        <v>0</v>
      </c>
      <c r="H344" s="59">
        <f t="shared" si="5"/>
        <v>0</v>
      </c>
    </row>
    <row r="345" spans="1:8" ht="15.75" customHeight="1">
      <c r="A345" s="112"/>
      <c r="B345" s="111">
        <v>41</v>
      </c>
      <c r="C345" s="112"/>
      <c r="D345" s="112"/>
      <c r="E345" s="129" t="s">
        <v>83</v>
      </c>
      <c r="F345" s="59">
        <f>F346</f>
        <v>30000</v>
      </c>
      <c r="G345" s="59">
        <f>G346</f>
        <v>0</v>
      </c>
      <c r="H345" s="59">
        <f t="shared" si="5"/>
        <v>0</v>
      </c>
    </row>
    <row r="346" spans="1:8" ht="15.75" customHeight="1">
      <c r="A346" s="112"/>
      <c r="B346" s="112"/>
      <c r="C346" s="112">
        <v>412</v>
      </c>
      <c r="D346" s="112"/>
      <c r="E346" s="131" t="s">
        <v>181</v>
      </c>
      <c r="F346" s="115">
        <v>30000</v>
      </c>
      <c r="G346" s="115">
        <v>0</v>
      </c>
      <c r="H346" s="115">
        <f t="shared" si="5"/>
        <v>0</v>
      </c>
    </row>
    <row r="347" spans="1:8" ht="25.5" customHeight="1">
      <c r="A347" s="146"/>
      <c r="B347" s="146"/>
      <c r="C347" s="146"/>
      <c r="D347" s="146"/>
      <c r="E347" s="123" t="s">
        <v>201</v>
      </c>
      <c r="F347" s="134">
        <f>F349</f>
        <v>29850</v>
      </c>
      <c r="G347" s="134">
        <f>G349</f>
        <v>0</v>
      </c>
      <c r="H347" s="134">
        <f t="shared" si="5"/>
        <v>0</v>
      </c>
    </row>
    <row r="348" spans="1:8" ht="15.75" customHeight="1">
      <c r="A348" s="112"/>
      <c r="B348" s="112"/>
      <c r="C348" s="112"/>
      <c r="D348" s="112"/>
      <c r="E348" s="114" t="s">
        <v>33</v>
      </c>
      <c r="F348" s="59">
        <f>F347</f>
        <v>29850</v>
      </c>
      <c r="G348" s="59">
        <f>G347</f>
        <v>0</v>
      </c>
      <c r="H348" s="59">
        <f t="shared" si="5"/>
        <v>0</v>
      </c>
    </row>
    <row r="349" spans="1:8" ht="15.75" customHeight="1">
      <c r="A349" s="111">
        <v>4</v>
      </c>
      <c r="B349" s="112"/>
      <c r="C349" s="112"/>
      <c r="D349" s="112"/>
      <c r="E349" s="129" t="s">
        <v>82</v>
      </c>
      <c r="F349" s="59">
        <f>F350</f>
        <v>29850</v>
      </c>
      <c r="G349" s="59">
        <f>G350</f>
        <v>0</v>
      </c>
      <c r="H349" s="59">
        <f t="shared" si="5"/>
        <v>0</v>
      </c>
    </row>
    <row r="350" spans="1:8" ht="15.75" customHeight="1">
      <c r="A350" s="112"/>
      <c r="B350" s="111">
        <v>41</v>
      </c>
      <c r="C350" s="112"/>
      <c r="D350" s="112"/>
      <c r="E350" s="129" t="s">
        <v>83</v>
      </c>
      <c r="F350" s="59">
        <f>F351</f>
        <v>29850</v>
      </c>
      <c r="G350" s="59">
        <f>G351</f>
        <v>0</v>
      </c>
      <c r="H350" s="59">
        <f t="shared" si="5"/>
        <v>0</v>
      </c>
    </row>
    <row r="351" spans="1:8" ht="15.75" customHeight="1">
      <c r="A351" s="112"/>
      <c r="B351" s="112"/>
      <c r="C351" s="112">
        <v>412</v>
      </c>
      <c r="D351" s="112"/>
      <c r="E351" s="131" t="s">
        <v>181</v>
      </c>
      <c r="F351" s="115">
        <v>29850</v>
      </c>
      <c r="G351" s="115">
        <v>0</v>
      </c>
      <c r="H351" s="115">
        <f t="shared" si="5"/>
        <v>0</v>
      </c>
    </row>
    <row r="352" spans="1:8" ht="18.75" customHeight="1">
      <c r="A352" s="146"/>
      <c r="B352" s="146"/>
      <c r="C352" s="146"/>
      <c r="D352" s="146"/>
      <c r="E352" s="123" t="s">
        <v>202</v>
      </c>
      <c r="F352" s="134">
        <f>F354</f>
        <v>70000</v>
      </c>
      <c r="G352" s="134">
        <f>G354</f>
        <v>0</v>
      </c>
      <c r="H352" s="134">
        <f t="shared" si="5"/>
        <v>0</v>
      </c>
    </row>
    <row r="353" spans="1:8" ht="15.75" customHeight="1">
      <c r="A353" s="112"/>
      <c r="B353" s="112"/>
      <c r="C353" s="112"/>
      <c r="D353" s="112"/>
      <c r="E353" s="114" t="s">
        <v>33</v>
      </c>
      <c r="F353" s="59">
        <f>F352</f>
        <v>70000</v>
      </c>
      <c r="G353" s="59">
        <f>G352</f>
        <v>0</v>
      </c>
      <c r="H353" s="59">
        <f t="shared" si="5"/>
        <v>0</v>
      </c>
    </row>
    <row r="354" spans="1:8" ht="15.75" customHeight="1">
      <c r="A354" s="111">
        <v>4</v>
      </c>
      <c r="B354" s="112"/>
      <c r="C354" s="112"/>
      <c r="D354" s="112"/>
      <c r="E354" s="129" t="s">
        <v>82</v>
      </c>
      <c r="F354" s="59">
        <f>F355</f>
        <v>70000</v>
      </c>
      <c r="G354" s="59">
        <f>G355</f>
        <v>0</v>
      </c>
      <c r="H354" s="59">
        <f t="shared" si="5"/>
        <v>0</v>
      </c>
    </row>
    <row r="355" spans="1:8" ht="15.75" customHeight="1">
      <c r="A355" s="112"/>
      <c r="B355" s="111">
        <v>41</v>
      </c>
      <c r="C355" s="112"/>
      <c r="D355" s="112"/>
      <c r="E355" s="129" t="s">
        <v>83</v>
      </c>
      <c r="F355" s="59">
        <f>F356</f>
        <v>70000</v>
      </c>
      <c r="G355" s="59">
        <v>0</v>
      </c>
      <c r="H355" s="59">
        <f t="shared" si="5"/>
        <v>0</v>
      </c>
    </row>
    <row r="356" spans="1:8" ht="15.75" customHeight="1">
      <c r="A356" s="112"/>
      <c r="B356" s="112"/>
      <c r="C356" s="112">
        <v>412</v>
      </c>
      <c r="D356" s="112"/>
      <c r="E356" s="131" t="s">
        <v>181</v>
      </c>
      <c r="F356" s="115">
        <v>70000</v>
      </c>
      <c r="G356" s="115">
        <v>0</v>
      </c>
      <c r="H356" s="115">
        <f t="shared" si="5"/>
        <v>0</v>
      </c>
    </row>
    <row r="357" spans="1:8" ht="26.25" customHeight="1">
      <c r="A357" s="146"/>
      <c r="B357" s="146"/>
      <c r="C357" s="146"/>
      <c r="D357" s="146"/>
      <c r="E357" s="123" t="s">
        <v>203</v>
      </c>
      <c r="F357" s="134">
        <f>F359</f>
        <v>30000</v>
      </c>
      <c r="G357" s="134">
        <f>G359</f>
        <v>0</v>
      </c>
      <c r="H357" s="134">
        <f t="shared" si="5"/>
        <v>0</v>
      </c>
    </row>
    <row r="358" spans="1:8" ht="15.75" customHeight="1">
      <c r="A358" s="112"/>
      <c r="B358" s="112"/>
      <c r="C358" s="112"/>
      <c r="D358" s="112"/>
      <c r="E358" s="114" t="s">
        <v>33</v>
      </c>
      <c r="F358" s="59">
        <f>F357</f>
        <v>30000</v>
      </c>
      <c r="G358" s="59">
        <f>G357</f>
        <v>0</v>
      </c>
      <c r="H358" s="59">
        <f t="shared" si="5"/>
        <v>0</v>
      </c>
    </row>
    <row r="359" spans="1:8" ht="15.75" customHeight="1">
      <c r="A359" s="111">
        <v>4</v>
      </c>
      <c r="B359" s="112"/>
      <c r="C359" s="112"/>
      <c r="D359" s="112"/>
      <c r="E359" s="129" t="s">
        <v>82</v>
      </c>
      <c r="F359" s="59">
        <f>F360</f>
        <v>30000</v>
      </c>
      <c r="G359" s="59">
        <f>G360</f>
        <v>0</v>
      </c>
      <c r="H359" s="59">
        <f t="shared" si="5"/>
        <v>0</v>
      </c>
    </row>
    <row r="360" spans="1:8" ht="15.75" customHeight="1">
      <c r="A360" s="112"/>
      <c r="B360" s="111">
        <v>41</v>
      </c>
      <c r="C360" s="112"/>
      <c r="D360" s="112"/>
      <c r="E360" s="129" t="s">
        <v>83</v>
      </c>
      <c r="F360" s="59">
        <f>F361</f>
        <v>30000</v>
      </c>
      <c r="G360" s="59">
        <v>0</v>
      </c>
      <c r="H360" s="59">
        <f t="shared" si="5"/>
        <v>0</v>
      </c>
    </row>
    <row r="361" spans="1:8" ht="15.75" customHeight="1">
      <c r="A361" s="112"/>
      <c r="B361" s="112"/>
      <c r="C361" s="112">
        <v>412</v>
      </c>
      <c r="D361" s="112"/>
      <c r="E361" s="131" t="s">
        <v>181</v>
      </c>
      <c r="F361" s="115">
        <v>30000</v>
      </c>
      <c r="G361" s="115">
        <v>0</v>
      </c>
      <c r="H361" s="115">
        <f t="shared" si="5"/>
        <v>0</v>
      </c>
    </row>
    <row r="362" spans="1:8" ht="69" customHeight="1">
      <c r="A362" s="146"/>
      <c r="B362" s="146"/>
      <c r="C362" s="146"/>
      <c r="D362" s="146"/>
      <c r="E362" s="123" t="s">
        <v>204</v>
      </c>
      <c r="F362" s="134">
        <f>F364</f>
        <v>40000</v>
      </c>
      <c r="G362" s="134">
        <f>G364</f>
        <v>0</v>
      </c>
      <c r="H362" s="134">
        <f t="shared" si="5"/>
        <v>0</v>
      </c>
    </row>
    <row r="363" spans="1:8" ht="15.75" customHeight="1">
      <c r="A363" s="112"/>
      <c r="B363" s="112"/>
      <c r="C363" s="112"/>
      <c r="D363" s="112"/>
      <c r="E363" s="114" t="s">
        <v>33</v>
      </c>
      <c r="F363" s="59">
        <f>F362</f>
        <v>40000</v>
      </c>
      <c r="G363" s="59">
        <f>G362</f>
        <v>0</v>
      </c>
      <c r="H363" s="59">
        <f t="shared" si="5"/>
        <v>0</v>
      </c>
    </row>
    <row r="364" spans="1:8" ht="15.75" customHeight="1">
      <c r="A364" s="111">
        <v>4</v>
      </c>
      <c r="B364" s="112"/>
      <c r="C364" s="112"/>
      <c r="D364" s="112"/>
      <c r="E364" s="129" t="s">
        <v>82</v>
      </c>
      <c r="F364" s="59">
        <f>F365</f>
        <v>40000</v>
      </c>
      <c r="G364" s="59">
        <f>G365</f>
        <v>0</v>
      </c>
      <c r="H364" s="59">
        <f t="shared" si="5"/>
        <v>0</v>
      </c>
    </row>
    <row r="365" spans="1:8" ht="15.75" customHeight="1">
      <c r="A365" s="112"/>
      <c r="B365" s="111">
        <v>41</v>
      </c>
      <c r="C365" s="112"/>
      <c r="D365" s="112"/>
      <c r="E365" s="129" t="s">
        <v>83</v>
      </c>
      <c r="F365" s="59">
        <f>F366</f>
        <v>40000</v>
      </c>
      <c r="G365" s="59">
        <f>G366</f>
        <v>0</v>
      </c>
      <c r="H365" s="59">
        <f t="shared" si="5"/>
        <v>0</v>
      </c>
    </row>
    <row r="366" spans="1:8" ht="15.75" customHeight="1">
      <c r="A366" s="112"/>
      <c r="B366" s="112"/>
      <c r="C366" s="112">
        <v>412</v>
      </c>
      <c r="D366" s="112"/>
      <c r="E366" s="131" t="s">
        <v>181</v>
      </c>
      <c r="F366" s="115">
        <v>40000</v>
      </c>
      <c r="G366" s="115">
        <v>0</v>
      </c>
      <c r="H366" s="115">
        <f t="shared" si="5"/>
        <v>0</v>
      </c>
    </row>
    <row r="367" spans="1:8" ht="29.25" customHeight="1">
      <c r="A367" s="146"/>
      <c r="B367" s="146"/>
      <c r="C367" s="146"/>
      <c r="D367" s="146"/>
      <c r="E367" s="123" t="s">
        <v>205</v>
      </c>
      <c r="F367" s="134">
        <f>F369</f>
        <v>24225</v>
      </c>
      <c r="G367" s="134">
        <f>G369</f>
        <v>0</v>
      </c>
      <c r="H367" s="134">
        <f t="shared" si="5"/>
        <v>0</v>
      </c>
    </row>
    <row r="368" spans="1:8" ht="15.75" customHeight="1">
      <c r="A368" s="112"/>
      <c r="B368" s="112"/>
      <c r="C368" s="112"/>
      <c r="D368" s="112"/>
      <c r="E368" s="114" t="s">
        <v>33</v>
      </c>
      <c r="F368" s="59">
        <f>F367</f>
        <v>24225</v>
      </c>
      <c r="G368" s="59">
        <f>G367</f>
        <v>0</v>
      </c>
      <c r="H368" s="59">
        <f t="shared" si="5"/>
        <v>0</v>
      </c>
    </row>
    <row r="369" spans="1:8" ht="15.75" customHeight="1">
      <c r="A369" s="111">
        <v>4</v>
      </c>
      <c r="B369" s="112"/>
      <c r="C369" s="112"/>
      <c r="D369" s="112"/>
      <c r="E369" s="129" t="s">
        <v>82</v>
      </c>
      <c r="F369" s="59">
        <f>F370</f>
        <v>24225</v>
      </c>
      <c r="G369" s="59">
        <f>G370</f>
        <v>0</v>
      </c>
      <c r="H369" s="59">
        <f t="shared" si="5"/>
        <v>0</v>
      </c>
    </row>
    <row r="370" spans="1:8" ht="15.75" customHeight="1">
      <c r="A370" s="112"/>
      <c r="B370" s="111">
        <v>41</v>
      </c>
      <c r="C370" s="112"/>
      <c r="D370" s="112"/>
      <c r="E370" s="129" t="s">
        <v>83</v>
      </c>
      <c r="F370" s="59">
        <f>F371</f>
        <v>24225</v>
      </c>
      <c r="G370" s="59">
        <f>G371</f>
        <v>0</v>
      </c>
      <c r="H370" s="59">
        <f t="shared" si="5"/>
        <v>0</v>
      </c>
    </row>
    <row r="371" spans="1:8" ht="15.75" customHeight="1">
      <c r="A371" s="112"/>
      <c r="B371" s="112"/>
      <c r="C371" s="112">
        <v>412</v>
      </c>
      <c r="D371" s="112"/>
      <c r="E371" s="131" t="s">
        <v>181</v>
      </c>
      <c r="F371" s="115">
        <v>24225</v>
      </c>
      <c r="G371" s="115">
        <v>0</v>
      </c>
      <c r="H371" s="115">
        <f t="shared" si="5"/>
        <v>0</v>
      </c>
    </row>
    <row r="372" spans="1:8" ht="27" customHeight="1">
      <c r="A372" s="146"/>
      <c r="B372" s="146"/>
      <c r="C372" s="146"/>
      <c r="D372" s="146"/>
      <c r="E372" s="123" t="s">
        <v>206</v>
      </c>
      <c r="F372" s="134">
        <f>F374</f>
        <v>30000</v>
      </c>
      <c r="G372" s="134">
        <f>G374</f>
        <v>0</v>
      </c>
      <c r="H372" s="134">
        <f t="shared" si="5"/>
        <v>0</v>
      </c>
    </row>
    <row r="373" spans="1:8" ht="15.75" customHeight="1">
      <c r="A373" s="112"/>
      <c r="B373" s="112"/>
      <c r="C373" s="112"/>
      <c r="D373" s="112"/>
      <c r="E373" s="114" t="s">
        <v>33</v>
      </c>
      <c r="F373" s="59">
        <f>F372</f>
        <v>30000</v>
      </c>
      <c r="G373" s="59">
        <f>G372</f>
        <v>0</v>
      </c>
      <c r="H373" s="59">
        <f t="shared" si="5"/>
        <v>0</v>
      </c>
    </row>
    <row r="374" spans="1:8" ht="15.75" customHeight="1">
      <c r="A374" s="111">
        <v>4</v>
      </c>
      <c r="B374" s="112"/>
      <c r="C374" s="112"/>
      <c r="D374" s="112"/>
      <c r="E374" s="129" t="s">
        <v>82</v>
      </c>
      <c r="F374" s="59">
        <f>F375</f>
        <v>30000</v>
      </c>
      <c r="G374" s="59">
        <f>G375</f>
        <v>0</v>
      </c>
      <c r="H374" s="59">
        <f t="shared" si="5"/>
        <v>0</v>
      </c>
    </row>
    <row r="375" spans="1:8" ht="15.75" customHeight="1">
      <c r="A375" s="112"/>
      <c r="B375" s="111">
        <v>41</v>
      </c>
      <c r="C375" s="112"/>
      <c r="D375" s="112"/>
      <c r="E375" s="129" t="s">
        <v>83</v>
      </c>
      <c r="F375" s="59">
        <f>F376</f>
        <v>30000</v>
      </c>
      <c r="G375" s="59">
        <v>0</v>
      </c>
      <c r="H375" s="59">
        <f t="shared" si="5"/>
        <v>0</v>
      </c>
    </row>
    <row r="376" spans="1:8" ht="15.75" customHeight="1">
      <c r="A376" s="112"/>
      <c r="B376" s="112"/>
      <c r="C376" s="112">
        <v>412</v>
      </c>
      <c r="D376" s="112"/>
      <c r="E376" s="131" t="s">
        <v>181</v>
      </c>
      <c r="F376" s="115">
        <v>30000</v>
      </c>
      <c r="G376" s="115">
        <v>0</v>
      </c>
      <c r="H376" s="115">
        <f t="shared" si="5"/>
        <v>0</v>
      </c>
    </row>
    <row r="377" spans="1:8" ht="25.5" customHeight="1">
      <c r="A377" s="146"/>
      <c r="B377" s="146"/>
      <c r="C377" s="146"/>
      <c r="D377" s="146"/>
      <c r="E377" s="123" t="s">
        <v>207</v>
      </c>
      <c r="F377" s="134">
        <f>F379</f>
        <v>50000</v>
      </c>
      <c r="G377" s="134">
        <f>G379</f>
        <v>0</v>
      </c>
      <c r="H377" s="134">
        <f t="shared" si="5"/>
        <v>0</v>
      </c>
    </row>
    <row r="378" spans="1:8" ht="15.75" customHeight="1">
      <c r="A378" s="112"/>
      <c r="B378" s="112"/>
      <c r="C378" s="112"/>
      <c r="D378" s="112"/>
      <c r="E378" s="114" t="s">
        <v>33</v>
      </c>
      <c r="F378" s="59">
        <f>F377</f>
        <v>50000</v>
      </c>
      <c r="G378" s="59">
        <f>G377</f>
        <v>0</v>
      </c>
      <c r="H378" s="59">
        <f t="shared" si="5"/>
        <v>0</v>
      </c>
    </row>
    <row r="379" spans="1:8" ht="15.75" customHeight="1">
      <c r="A379" s="111">
        <v>4</v>
      </c>
      <c r="B379" s="112"/>
      <c r="C379" s="112"/>
      <c r="D379" s="112"/>
      <c r="E379" s="129" t="s">
        <v>82</v>
      </c>
      <c r="F379" s="59">
        <f>F380</f>
        <v>50000</v>
      </c>
      <c r="G379" s="59">
        <f>G380</f>
        <v>0</v>
      </c>
      <c r="H379" s="59">
        <f t="shared" si="5"/>
        <v>0</v>
      </c>
    </row>
    <row r="380" spans="1:8" ht="15.75" customHeight="1">
      <c r="A380" s="112"/>
      <c r="B380" s="111">
        <v>41</v>
      </c>
      <c r="C380" s="112"/>
      <c r="D380" s="112"/>
      <c r="E380" s="129" t="s">
        <v>83</v>
      </c>
      <c r="F380" s="59">
        <f>F381</f>
        <v>50000</v>
      </c>
      <c r="G380" s="59">
        <f>G381</f>
        <v>0</v>
      </c>
      <c r="H380" s="59">
        <f t="shared" si="5"/>
        <v>0</v>
      </c>
    </row>
    <row r="381" spans="1:8" ht="15.75" customHeight="1">
      <c r="A381" s="112"/>
      <c r="B381" s="112"/>
      <c r="C381" s="112">
        <v>412</v>
      </c>
      <c r="D381" s="112"/>
      <c r="E381" s="131" t="s">
        <v>181</v>
      </c>
      <c r="F381" s="115">
        <v>50000</v>
      </c>
      <c r="G381" s="115">
        <v>0</v>
      </c>
      <c r="H381" s="115">
        <f t="shared" si="5"/>
        <v>0</v>
      </c>
    </row>
    <row r="382" spans="1:8" ht="42.75" customHeight="1">
      <c r="A382" s="146"/>
      <c r="B382" s="146"/>
      <c r="C382" s="146"/>
      <c r="D382" s="146"/>
      <c r="E382" s="123" t="s">
        <v>208</v>
      </c>
      <c r="F382" s="134">
        <f>F384</f>
        <v>190000</v>
      </c>
      <c r="G382" s="134">
        <f>G384</f>
        <v>0</v>
      </c>
      <c r="H382" s="134">
        <f t="shared" si="5"/>
        <v>0</v>
      </c>
    </row>
    <row r="383" spans="1:8" ht="15.75" customHeight="1">
      <c r="A383" s="112"/>
      <c r="B383" s="112"/>
      <c r="C383" s="112"/>
      <c r="D383" s="112"/>
      <c r="E383" s="114" t="s">
        <v>33</v>
      </c>
      <c r="F383" s="59">
        <f>F382</f>
        <v>190000</v>
      </c>
      <c r="G383" s="59">
        <f>G382</f>
        <v>0</v>
      </c>
      <c r="H383" s="59">
        <f t="shared" si="5"/>
        <v>0</v>
      </c>
    </row>
    <row r="384" spans="1:8" ht="15.75" customHeight="1">
      <c r="A384" s="111">
        <v>4</v>
      </c>
      <c r="B384" s="112"/>
      <c r="C384" s="112"/>
      <c r="D384" s="112"/>
      <c r="E384" s="129" t="s">
        <v>82</v>
      </c>
      <c r="F384" s="59">
        <f>F385</f>
        <v>190000</v>
      </c>
      <c r="G384" s="59">
        <f>G385</f>
        <v>0</v>
      </c>
      <c r="H384" s="59">
        <f t="shared" si="5"/>
        <v>0</v>
      </c>
    </row>
    <row r="385" spans="1:8" ht="15.75" customHeight="1">
      <c r="A385" s="112"/>
      <c r="B385" s="111">
        <v>41</v>
      </c>
      <c r="C385" s="112"/>
      <c r="D385" s="112"/>
      <c r="E385" s="129" t="s">
        <v>83</v>
      </c>
      <c r="F385" s="59">
        <f>F386</f>
        <v>190000</v>
      </c>
      <c r="G385" s="59">
        <f>G386</f>
        <v>0</v>
      </c>
      <c r="H385" s="59">
        <f t="shared" si="5"/>
        <v>0</v>
      </c>
    </row>
    <row r="386" spans="1:8" ht="15.75" customHeight="1">
      <c r="A386" s="112"/>
      <c r="B386" s="112"/>
      <c r="C386" s="112">
        <v>412</v>
      </c>
      <c r="D386" s="112"/>
      <c r="E386" s="131" t="s">
        <v>181</v>
      </c>
      <c r="F386" s="115">
        <v>190000</v>
      </c>
      <c r="G386" s="115">
        <v>0</v>
      </c>
      <c r="H386" s="115">
        <f t="shared" si="5"/>
        <v>0</v>
      </c>
    </row>
    <row r="387" spans="1:8" ht="69" customHeight="1">
      <c r="A387" s="146"/>
      <c r="B387" s="146"/>
      <c r="C387" s="146"/>
      <c r="D387" s="146"/>
      <c r="E387" s="123" t="s">
        <v>209</v>
      </c>
      <c r="F387" s="134">
        <f>F389</f>
        <v>150000</v>
      </c>
      <c r="G387" s="134">
        <f>G389</f>
        <v>0</v>
      </c>
      <c r="H387" s="134">
        <f t="shared" si="5"/>
        <v>0</v>
      </c>
    </row>
    <row r="388" spans="1:8" ht="15.75" customHeight="1">
      <c r="A388" s="112"/>
      <c r="B388" s="112"/>
      <c r="C388" s="112"/>
      <c r="D388" s="112"/>
      <c r="E388" s="114" t="s">
        <v>33</v>
      </c>
      <c r="F388" s="59">
        <f>F387</f>
        <v>150000</v>
      </c>
      <c r="G388" s="59">
        <f>G387</f>
        <v>0</v>
      </c>
      <c r="H388" s="59">
        <f t="shared" si="5"/>
        <v>0</v>
      </c>
    </row>
    <row r="389" spans="1:8" ht="15.75" customHeight="1">
      <c r="A389" s="111">
        <v>4</v>
      </c>
      <c r="B389" s="112"/>
      <c r="C389" s="112"/>
      <c r="D389" s="112"/>
      <c r="E389" s="129" t="s">
        <v>82</v>
      </c>
      <c r="F389" s="59">
        <f>F390</f>
        <v>150000</v>
      </c>
      <c r="G389" s="59">
        <f>G390</f>
        <v>0</v>
      </c>
      <c r="H389" s="59">
        <f t="shared" si="5"/>
        <v>0</v>
      </c>
    </row>
    <row r="390" spans="1:8" ht="15.75" customHeight="1">
      <c r="A390" s="112"/>
      <c r="B390" s="111">
        <v>41</v>
      </c>
      <c r="C390" s="112"/>
      <c r="D390" s="112"/>
      <c r="E390" s="129" t="s">
        <v>83</v>
      </c>
      <c r="F390" s="59">
        <f>F391</f>
        <v>150000</v>
      </c>
      <c r="G390" s="59">
        <f>G391</f>
        <v>0</v>
      </c>
      <c r="H390" s="59">
        <f aca="true" t="shared" si="6" ref="H390:H453">G390/F390*100</f>
        <v>0</v>
      </c>
    </row>
    <row r="391" spans="1:8" ht="15.75" customHeight="1">
      <c r="A391" s="112"/>
      <c r="B391" s="112"/>
      <c r="C391" s="112">
        <v>412</v>
      </c>
      <c r="D391" s="112"/>
      <c r="E391" s="131" t="s">
        <v>181</v>
      </c>
      <c r="F391" s="115">
        <v>150000</v>
      </c>
      <c r="G391" s="115">
        <v>0</v>
      </c>
      <c r="H391" s="115">
        <f t="shared" si="6"/>
        <v>0</v>
      </c>
    </row>
    <row r="392" spans="1:8" ht="28.5" customHeight="1">
      <c r="A392" s="146"/>
      <c r="B392" s="146"/>
      <c r="C392" s="146"/>
      <c r="D392" s="146"/>
      <c r="E392" s="123" t="s">
        <v>210</v>
      </c>
      <c r="F392" s="134">
        <f>F394</f>
        <v>30000</v>
      </c>
      <c r="G392" s="134">
        <f>G394</f>
        <v>0</v>
      </c>
      <c r="H392" s="134">
        <f t="shared" si="6"/>
        <v>0</v>
      </c>
    </row>
    <row r="393" spans="1:8" ht="15.75" customHeight="1">
      <c r="A393" s="112"/>
      <c r="B393" s="112"/>
      <c r="C393" s="112"/>
      <c r="D393" s="112"/>
      <c r="E393" s="114" t="s">
        <v>33</v>
      </c>
      <c r="F393" s="59">
        <f>F392</f>
        <v>30000</v>
      </c>
      <c r="G393" s="59">
        <f>G392</f>
        <v>0</v>
      </c>
      <c r="H393" s="59">
        <f t="shared" si="6"/>
        <v>0</v>
      </c>
    </row>
    <row r="394" spans="1:8" ht="15.75" customHeight="1">
      <c r="A394" s="111">
        <v>4</v>
      </c>
      <c r="B394" s="112"/>
      <c r="C394" s="112"/>
      <c r="D394" s="112"/>
      <c r="E394" s="129" t="s">
        <v>82</v>
      </c>
      <c r="F394" s="59">
        <f>F395</f>
        <v>30000</v>
      </c>
      <c r="G394" s="59">
        <f>G395</f>
        <v>0</v>
      </c>
      <c r="H394" s="59">
        <f t="shared" si="6"/>
        <v>0</v>
      </c>
    </row>
    <row r="395" spans="1:8" ht="15.75" customHeight="1">
      <c r="A395" s="112"/>
      <c r="B395" s="111">
        <v>41</v>
      </c>
      <c r="C395" s="112"/>
      <c r="D395" s="112"/>
      <c r="E395" s="129" t="s">
        <v>83</v>
      </c>
      <c r="F395" s="59">
        <f>F396</f>
        <v>30000</v>
      </c>
      <c r="G395" s="59">
        <f>G396</f>
        <v>0</v>
      </c>
      <c r="H395" s="59">
        <f t="shared" si="6"/>
        <v>0</v>
      </c>
    </row>
    <row r="396" spans="1:8" ht="15.75" customHeight="1">
      <c r="A396" s="112"/>
      <c r="B396" s="112"/>
      <c r="C396" s="112">
        <v>412</v>
      </c>
      <c r="D396" s="112"/>
      <c r="E396" s="131" t="s">
        <v>181</v>
      </c>
      <c r="F396" s="115">
        <v>30000</v>
      </c>
      <c r="G396" s="115">
        <v>0</v>
      </c>
      <c r="H396" s="115">
        <f t="shared" si="6"/>
        <v>0</v>
      </c>
    </row>
    <row r="397" spans="1:8" ht="27" customHeight="1">
      <c r="A397" s="146"/>
      <c r="B397" s="146"/>
      <c r="C397" s="146"/>
      <c r="D397" s="146"/>
      <c r="E397" s="123" t="s">
        <v>211</v>
      </c>
      <c r="F397" s="134">
        <f>F399</f>
        <v>100000</v>
      </c>
      <c r="G397" s="134">
        <f>G399</f>
        <v>0</v>
      </c>
      <c r="H397" s="134">
        <f t="shared" si="6"/>
        <v>0</v>
      </c>
    </row>
    <row r="398" spans="1:8" ht="15.75" customHeight="1">
      <c r="A398" s="112"/>
      <c r="B398" s="112"/>
      <c r="C398" s="112"/>
      <c r="D398" s="112"/>
      <c r="E398" s="114" t="s">
        <v>33</v>
      </c>
      <c r="F398" s="59">
        <f>F397</f>
        <v>100000</v>
      </c>
      <c r="G398" s="59">
        <f>G397</f>
        <v>0</v>
      </c>
      <c r="H398" s="59">
        <f t="shared" si="6"/>
        <v>0</v>
      </c>
    </row>
    <row r="399" spans="1:8" ht="15.75" customHeight="1">
      <c r="A399" s="111">
        <v>4</v>
      </c>
      <c r="B399" s="112"/>
      <c r="C399" s="112"/>
      <c r="D399" s="112"/>
      <c r="E399" s="129" t="s">
        <v>82</v>
      </c>
      <c r="F399" s="59">
        <f>F400</f>
        <v>100000</v>
      </c>
      <c r="G399" s="59">
        <f>G400</f>
        <v>0</v>
      </c>
      <c r="H399" s="59">
        <f t="shared" si="6"/>
        <v>0</v>
      </c>
    </row>
    <row r="400" spans="1:8" ht="15.75" customHeight="1">
      <c r="A400" s="112"/>
      <c r="B400" s="111">
        <v>41</v>
      </c>
      <c r="C400" s="112"/>
      <c r="D400" s="112"/>
      <c r="E400" s="129" t="s">
        <v>83</v>
      </c>
      <c r="F400" s="59">
        <f>F401</f>
        <v>100000</v>
      </c>
      <c r="G400" s="59">
        <v>0</v>
      </c>
      <c r="H400" s="59">
        <f t="shared" si="6"/>
        <v>0</v>
      </c>
    </row>
    <row r="401" spans="1:8" ht="15.75" customHeight="1">
      <c r="A401" s="112"/>
      <c r="B401" s="112"/>
      <c r="C401" s="112">
        <v>412</v>
      </c>
      <c r="D401" s="112"/>
      <c r="E401" s="131" t="s">
        <v>181</v>
      </c>
      <c r="F401" s="115">
        <v>100000</v>
      </c>
      <c r="G401" s="115">
        <v>0</v>
      </c>
      <c r="H401" s="115">
        <f t="shared" si="6"/>
        <v>0</v>
      </c>
    </row>
    <row r="402" spans="1:8" ht="25.5" customHeight="1">
      <c r="A402" s="146"/>
      <c r="B402" s="146"/>
      <c r="C402" s="146"/>
      <c r="D402" s="146"/>
      <c r="E402" s="123" t="s">
        <v>212</v>
      </c>
      <c r="F402" s="134">
        <f>F404</f>
        <v>400000</v>
      </c>
      <c r="G402" s="134">
        <f>G404</f>
        <v>0</v>
      </c>
      <c r="H402" s="134">
        <f t="shared" si="6"/>
        <v>0</v>
      </c>
    </row>
    <row r="403" spans="1:8" ht="15.75" customHeight="1">
      <c r="A403" s="112"/>
      <c r="B403" s="112"/>
      <c r="C403" s="112"/>
      <c r="D403" s="112"/>
      <c r="E403" s="114" t="s">
        <v>33</v>
      </c>
      <c r="F403" s="59">
        <f>F402</f>
        <v>400000</v>
      </c>
      <c r="G403" s="59">
        <f>G402</f>
        <v>0</v>
      </c>
      <c r="H403" s="59">
        <f t="shared" si="6"/>
        <v>0</v>
      </c>
    </row>
    <row r="404" spans="1:8" ht="15.75" customHeight="1">
      <c r="A404" s="111">
        <v>4</v>
      </c>
      <c r="B404" s="112"/>
      <c r="C404" s="112"/>
      <c r="D404" s="112"/>
      <c r="E404" s="129" t="s">
        <v>82</v>
      </c>
      <c r="F404" s="59">
        <f>F405</f>
        <v>400000</v>
      </c>
      <c r="G404" s="59">
        <f>G405</f>
        <v>0</v>
      </c>
      <c r="H404" s="59">
        <f t="shared" si="6"/>
        <v>0</v>
      </c>
    </row>
    <row r="405" spans="1:8" ht="15.75" customHeight="1">
      <c r="A405" s="112"/>
      <c r="B405" s="111">
        <v>41</v>
      </c>
      <c r="C405" s="112"/>
      <c r="D405" s="112"/>
      <c r="E405" s="129" t="s">
        <v>83</v>
      </c>
      <c r="F405" s="59">
        <f>F406</f>
        <v>400000</v>
      </c>
      <c r="G405" s="59">
        <v>0</v>
      </c>
      <c r="H405" s="59">
        <f t="shared" si="6"/>
        <v>0</v>
      </c>
    </row>
    <row r="406" spans="1:8" ht="15.75" customHeight="1">
      <c r="A406" s="112"/>
      <c r="B406" s="112"/>
      <c r="C406" s="112">
        <v>412</v>
      </c>
      <c r="D406" s="112"/>
      <c r="E406" s="131" t="s">
        <v>181</v>
      </c>
      <c r="F406" s="115">
        <v>400000</v>
      </c>
      <c r="G406" s="115">
        <v>0</v>
      </c>
      <c r="H406" s="115">
        <f t="shared" si="6"/>
        <v>0</v>
      </c>
    </row>
    <row r="407" spans="1:8" ht="39.75" customHeight="1">
      <c r="A407" s="146"/>
      <c r="B407" s="146"/>
      <c r="C407" s="146"/>
      <c r="D407" s="146"/>
      <c r="E407" s="123" t="s">
        <v>213</v>
      </c>
      <c r="F407" s="134">
        <f>F409</f>
        <v>15000</v>
      </c>
      <c r="G407" s="134">
        <f>G409</f>
        <v>20600</v>
      </c>
      <c r="H407" s="134">
        <f t="shared" si="6"/>
        <v>137.33333333333334</v>
      </c>
    </row>
    <row r="408" spans="1:8" ht="15.75" customHeight="1">
      <c r="A408" s="112"/>
      <c r="B408" s="112"/>
      <c r="C408" s="112"/>
      <c r="D408" s="112"/>
      <c r="E408" s="114" t="s">
        <v>22</v>
      </c>
      <c r="F408" s="59">
        <f>F407</f>
        <v>15000</v>
      </c>
      <c r="G408" s="59">
        <f>G407</f>
        <v>20600</v>
      </c>
      <c r="H408" s="59">
        <f t="shared" si="6"/>
        <v>137.33333333333334</v>
      </c>
    </row>
    <row r="409" spans="1:8" ht="15.75" customHeight="1">
      <c r="A409" s="111">
        <v>4</v>
      </c>
      <c r="B409" s="112"/>
      <c r="C409" s="112"/>
      <c r="D409" s="112"/>
      <c r="E409" s="129" t="s">
        <v>82</v>
      </c>
      <c r="F409" s="59">
        <f>F410</f>
        <v>15000</v>
      </c>
      <c r="G409" s="59">
        <f>G410</f>
        <v>20600</v>
      </c>
      <c r="H409" s="59">
        <f t="shared" si="6"/>
        <v>137.33333333333334</v>
      </c>
    </row>
    <row r="410" spans="1:8" ht="15.75" customHeight="1">
      <c r="A410" s="112"/>
      <c r="B410" s="111">
        <v>41</v>
      </c>
      <c r="C410" s="112"/>
      <c r="D410" s="112"/>
      <c r="E410" s="129" t="s">
        <v>83</v>
      </c>
      <c r="F410" s="59">
        <f>F411</f>
        <v>15000</v>
      </c>
      <c r="G410" s="59">
        <f>G411</f>
        <v>20600</v>
      </c>
      <c r="H410" s="59">
        <f t="shared" si="6"/>
        <v>137.33333333333334</v>
      </c>
    </row>
    <row r="411" spans="1:8" ht="15.75" customHeight="1">
      <c r="A411" s="112"/>
      <c r="B411" s="112"/>
      <c r="C411" s="112">
        <v>412</v>
      </c>
      <c r="D411" s="112"/>
      <c r="E411" s="131" t="s">
        <v>181</v>
      </c>
      <c r="F411" s="115">
        <v>15000</v>
      </c>
      <c r="G411" s="115">
        <v>20600</v>
      </c>
      <c r="H411" s="115">
        <f t="shared" si="6"/>
        <v>137.33333333333334</v>
      </c>
    </row>
    <row r="412" spans="1:8" ht="15.75" customHeight="1">
      <c r="A412" s="112"/>
      <c r="B412" s="112"/>
      <c r="C412" s="112"/>
      <c r="D412" s="112">
        <v>4126</v>
      </c>
      <c r="E412" s="131" t="s">
        <v>182</v>
      </c>
      <c r="F412" s="115">
        <v>15000</v>
      </c>
      <c r="G412" s="115">
        <v>20600</v>
      </c>
      <c r="H412" s="115">
        <f t="shared" si="6"/>
        <v>137.33333333333334</v>
      </c>
    </row>
    <row r="413" spans="1:8" ht="34.5" customHeight="1">
      <c r="A413" s="146"/>
      <c r="B413" s="146"/>
      <c r="C413" s="146"/>
      <c r="D413" s="146"/>
      <c r="E413" s="159" t="s">
        <v>214</v>
      </c>
      <c r="F413" s="134">
        <f>F415</f>
        <v>80000</v>
      </c>
      <c r="G413" s="134">
        <f>G415</f>
        <v>0</v>
      </c>
      <c r="H413" s="134">
        <f t="shared" si="6"/>
        <v>0</v>
      </c>
    </row>
    <row r="414" spans="1:8" ht="15.75" customHeight="1">
      <c r="A414" s="112"/>
      <c r="B414" s="112"/>
      <c r="C414" s="112"/>
      <c r="D414" s="112"/>
      <c r="E414" s="114" t="s">
        <v>33</v>
      </c>
      <c r="F414" s="59">
        <f>F413</f>
        <v>80000</v>
      </c>
      <c r="G414" s="59">
        <f>G413</f>
        <v>0</v>
      </c>
      <c r="H414" s="59">
        <f t="shared" si="6"/>
        <v>0</v>
      </c>
    </row>
    <row r="415" spans="1:8" ht="15.75" customHeight="1">
      <c r="A415" s="111">
        <v>4</v>
      </c>
      <c r="B415" s="112"/>
      <c r="C415" s="112"/>
      <c r="D415" s="112"/>
      <c r="E415" s="129" t="s">
        <v>82</v>
      </c>
      <c r="F415" s="59">
        <f>F416</f>
        <v>80000</v>
      </c>
      <c r="G415" s="59">
        <f>G416</f>
        <v>0</v>
      </c>
      <c r="H415" s="59">
        <f t="shared" si="6"/>
        <v>0</v>
      </c>
    </row>
    <row r="416" spans="1:8" ht="15.75" customHeight="1">
      <c r="A416" s="112"/>
      <c r="B416" s="111">
        <v>41</v>
      </c>
      <c r="C416" s="112"/>
      <c r="D416" s="112"/>
      <c r="E416" s="129" t="s">
        <v>83</v>
      </c>
      <c r="F416" s="59">
        <f>F417</f>
        <v>80000</v>
      </c>
      <c r="G416" s="59">
        <v>0</v>
      </c>
      <c r="H416" s="59">
        <f t="shared" si="6"/>
        <v>0</v>
      </c>
    </row>
    <row r="417" spans="1:8" ht="15.75" customHeight="1">
      <c r="A417" s="112"/>
      <c r="B417" s="112"/>
      <c r="C417" s="112">
        <v>412</v>
      </c>
      <c r="D417" s="112"/>
      <c r="E417" s="131" t="s">
        <v>181</v>
      </c>
      <c r="F417" s="115">
        <v>80000</v>
      </c>
      <c r="G417" s="115">
        <v>0</v>
      </c>
      <c r="H417" s="115">
        <f t="shared" si="6"/>
        <v>0</v>
      </c>
    </row>
    <row r="418" spans="1:8" ht="22.5" customHeight="1">
      <c r="A418" s="121"/>
      <c r="B418" s="121"/>
      <c r="C418" s="121"/>
      <c r="D418" s="121"/>
      <c r="E418" s="159" t="s">
        <v>215</v>
      </c>
      <c r="F418" s="134">
        <f>F420</f>
        <v>50000</v>
      </c>
      <c r="G418" s="134">
        <f>G420</f>
        <v>0</v>
      </c>
      <c r="H418" s="134">
        <f t="shared" si="6"/>
        <v>0</v>
      </c>
    </row>
    <row r="419" spans="1:8" ht="15.75" customHeight="1">
      <c r="A419" s="112"/>
      <c r="B419" s="112"/>
      <c r="C419" s="112"/>
      <c r="D419" s="112"/>
      <c r="E419" s="114" t="s">
        <v>33</v>
      </c>
      <c r="F419" s="59">
        <f>F418</f>
        <v>50000</v>
      </c>
      <c r="G419" s="59">
        <f>G418</f>
        <v>0</v>
      </c>
      <c r="H419" s="59">
        <f t="shared" si="6"/>
        <v>0</v>
      </c>
    </row>
    <row r="420" spans="1:8" ht="15.75" customHeight="1">
      <c r="A420" s="111">
        <v>4</v>
      </c>
      <c r="B420" s="112"/>
      <c r="C420" s="112"/>
      <c r="D420" s="112"/>
      <c r="E420" s="129" t="s">
        <v>82</v>
      </c>
      <c r="F420" s="59">
        <f>F421</f>
        <v>50000</v>
      </c>
      <c r="G420" s="59">
        <f>G421</f>
        <v>0</v>
      </c>
      <c r="H420" s="59">
        <f t="shared" si="6"/>
        <v>0</v>
      </c>
    </row>
    <row r="421" spans="1:8" ht="15.75" customHeight="1">
      <c r="A421" s="112"/>
      <c r="B421" s="111">
        <v>41</v>
      </c>
      <c r="C421" s="112"/>
      <c r="D421" s="112"/>
      <c r="E421" s="129" t="s">
        <v>83</v>
      </c>
      <c r="F421" s="59">
        <f>F422</f>
        <v>50000</v>
      </c>
      <c r="G421" s="59">
        <f>G422</f>
        <v>0</v>
      </c>
      <c r="H421" s="59">
        <f t="shared" si="6"/>
        <v>0</v>
      </c>
    </row>
    <row r="422" spans="1:8" ht="15.75" customHeight="1">
      <c r="A422" s="112"/>
      <c r="B422" s="112"/>
      <c r="C422" s="112">
        <v>412</v>
      </c>
      <c r="D422" s="112"/>
      <c r="E422" s="131" t="s">
        <v>181</v>
      </c>
      <c r="F422" s="115">
        <v>50000</v>
      </c>
      <c r="G422" s="115">
        <v>0</v>
      </c>
      <c r="H422" s="115">
        <f t="shared" si="6"/>
        <v>0</v>
      </c>
    </row>
    <row r="423" spans="1:8" ht="28.5" customHeight="1">
      <c r="A423" s="121"/>
      <c r="B423" s="121"/>
      <c r="C423" s="121"/>
      <c r="D423" s="121"/>
      <c r="E423" s="160" t="s">
        <v>216</v>
      </c>
      <c r="F423" s="134">
        <f>F425</f>
        <v>50000</v>
      </c>
      <c r="G423" s="134">
        <f>G425</f>
        <v>0</v>
      </c>
      <c r="H423" s="134">
        <f t="shared" si="6"/>
        <v>0</v>
      </c>
    </row>
    <row r="424" spans="1:8" ht="15.75" customHeight="1">
      <c r="A424" s="112"/>
      <c r="B424" s="112"/>
      <c r="C424" s="112"/>
      <c r="D424" s="112"/>
      <c r="E424" s="114" t="s">
        <v>33</v>
      </c>
      <c r="F424" s="59">
        <f>F423</f>
        <v>50000</v>
      </c>
      <c r="G424" s="59">
        <f>G423</f>
        <v>0</v>
      </c>
      <c r="H424" s="59">
        <f t="shared" si="6"/>
        <v>0</v>
      </c>
    </row>
    <row r="425" spans="1:8" ht="15.75" customHeight="1">
      <c r="A425" s="111">
        <v>4</v>
      </c>
      <c r="B425" s="112"/>
      <c r="C425" s="112"/>
      <c r="D425" s="112"/>
      <c r="E425" s="129" t="s">
        <v>82</v>
      </c>
      <c r="F425" s="59">
        <f>F426</f>
        <v>50000</v>
      </c>
      <c r="G425" s="59">
        <f>G426</f>
        <v>0</v>
      </c>
      <c r="H425" s="59">
        <f t="shared" si="6"/>
        <v>0</v>
      </c>
    </row>
    <row r="426" spans="1:8" ht="15.75" customHeight="1">
      <c r="A426" s="112"/>
      <c r="B426" s="111">
        <v>41</v>
      </c>
      <c r="C426" s="112"/>
      <c r="D426" s="112"/>
      <c r="E426" s="129" t="s">
        <v>83</v>
      </c>
      <c r="F426" s="59">
        <f>F427</f>
        <v>50000</v>
      </c>
      <c r="G426" s="59">
        <f>G427</f>
        <v>0</v>
      </c>
      <c r="H426" s="59">
        <f t="shared" si="6"/>
        <v>0</v>
      </c>
    </row>
    <row r="427" spans="1:8" ht="15.75" customHeight="1">
      <c r="A427" s="112"/>
      <c r="B427" s="112"/>
      <c r="C427" s="112">
        <v>412</v>
      </c>
      <c r="D427" s="112"/>
      <c r="E427" s="131" t="s">
        <v>181</v>
      </c>
      <c r="F427" s="115">
        <v>50000</v>
      </c>
      <c r="G427" s="115">
        <v>0</v>
      </c>
      <c r="H427" s="115">
        <f t="shared" si="6"/>
        <v>0</v>
      </c>
    </row>
    <row r="428" spans="1:8" ht="15.75" customHeight="1">
      <c r="A428" s="161"/>
      <c r="B428" s="161"/>
      <c r="C428" s="161"/>
      <c r="D428" s="161"/>
      <c r="E428" s="162" t="s">
        <v>217</v>
      </c>
      <c r="F428" s="163">
        <f>F430</f>
        <v>1100000</v>
      </c>
      <c r="G428" s="163">
        <f>G430</f>
        <v>0</v>
      </c>
      <c r="H428" s="163">
        <f t="shared" si="6"/>
        <v>0</v>
      </c>
    </row>
    <row r="429" spans="1:8" ht="15.75" customHeight="1">
      <c r="A429" s="112"/>
      <c r="B429" s="112"/>
      <c r="C429" s="112"/>
      <c r="D429" s="112"/>
      <c r="E429" s="114" t="s">
        <v>33</v>
      </c>
      <c r="F429" s="59">
        <f>F428</f>
        <v>1100000</v>
      </c>
      <c r="G429" s="59">
        <f>G428</f>
        <v>0</v>
      </c>
      <c r="H429" s="59">
        <f t="shared" si="6"/>
        <v>0</v>
      </c>
    </row>
    <row r="430" spans="1:8" ht="15.75" customHeight="1">
      <c r="A430" s="111">
        <v>3</v>
      </c>
      <c r="B430" s="112"/>
      <c r="C430" s="112"/>
      <c r="D430" s="112"/>
      <c r="E430" s="129" t="s">
        <v>65</v>
      </c>
      <c r="F430" s="59">
        <f>F431</f>
        <v>1100000</v>
      </c>
      <c r="G430" s="59">
        <f>G431</f>
        <v>0</v>
      </c>
      <c r="H430" s="59">
        <f t="shared" si="6"/>
        <v>0</v>
      </c>
    </row>
    <row r="431" spans="1:8" ht="15.75" customHeight="1">
      <c r="A431" s="112"/>
      <c r="B431" s="111">
        <v>32</v>
      </c>
      <c r="C431" s="112"/>
      <c r="D431" s="112"/>
      <c r="E431" s="129" t="s">
        <v>70</v>
      </c>
      <c r="F431" s="59">
        <f>F432</f>
        <v>1100000</v>
      </c>
      <c r="G431" s="59">
        <v>0</v>
      </c>
      <c r="H431" s="59">
        <f t="shared" si="6"/>
        <v>0</v>
      </c>
    </row>
    <row r="432" spans="1:8" ht="15.75" customHeight="1">
      <c r="A432" s="112"/>
      <c r="B432" s="112"/>
      <c r="C432" s="112">
        <v>329</v>
      </c>
      <c r="D432" s="112"/>
      <c r="E432" s="131" t="s">
        <v>74</v>
      </c>
      <c r="F432" s="115">
        <v>1100000</v>
      </c>
      <c r="G432" s="115">
        <v>0</v>
      </c>
      <c r="H432" s="115">
        <f t="shared" si="6"/>
        <v>0</v>
      </c>
    </row>
    <row r="433" spans="1:8" ht="15.75" customHeight="1">
      <c r="A433" s="161"/>
      <c r="B433" s="161"/>
      <c r="C433" s="161"/>
      <c r="D433" s="161"/>
      <c r="E433" s="162" t="s">
        <v>218</v>
      </c>
      <c r="F433" s="163">
        <f>F435</f>
        <v>1494732.75</v>
      </c>
      <c r="G433" s="163">
        <f>G435+G438</f>
        <v>888989.2</v>
      </c>
      <c r="H433" s="163">
        <f t="shared" si="6"/>
        <v>59.4747924001799</v>
      </c>
    </row>
    <row r="434" spans="1:8" ht="15.75" customHeight="1">
      <c r="A434" s="112"/>
      <c r="B434" s="112"/>
      <c r="C434" s="112"/>
      <c r="D434" s="112"/>
      <c r="E434" s="114" t="s">
        <v>320</v>
      </c>
      <c r="F434" s="59">
        <f>F433</f>
        <v>1494732.75</v>
      </c>
      <c r="G434" s="59">
        <f>G433</f>
        <v>888989.2</v>
      </c>
      <c r="H434" s="59">
        <f t="shared" si="6"/>
        <v>59.4747924001799</v>
      </c>
    </row>
    <row r="435" spans="1:8" ht="15.75" customHeight="1">
      <c r="A435" s="111">
        <v>3</v>
      </c>
      <c r="B435" s="112"/>
      <c r="C435" s="112"/>
      <c r="D435" s="112"/>
      <c r="E435" s="129" t="s">
        <v>65</v>
      </c>
      <c r="F435" s="59">
        <f>F436</f>
        <v>1494732.75</v>
      </c>
      <c r="G435" s="59">
        <f>G436</f>
        <v>0</v>
      </c>
      <c r="H435" s="59">
        <f t="shared" si="6"/>
        <v>0</v>
      </c>
    </row>
    <row r="436" spans="1:8" ht="15.75" customHeight="1">
      <c r="A436" s="112"/>
      <c r="B436" s="111">
        <v>32</v>
      </c>
      <c r="C436" s="112"/>
      <c r="D436" s="112"/>
      <c r="E436" s="129" t="s">
        <v>70</v>
      </c>
      <c r="F436" s="59">
        <f>F437</f>
        <v>1494732.75</v>
      </c>
      <c r="G436" s="59">
        <v>0</v>
      </c>
      <c r="H436" s="59">
        <f t="shared" si="6"/>
        <v>0</v>
      </c>
    </row>
    <row r="437" spans="1:8" ht="15.75" customHeight="1">
      <c r="A437" s="112"/>
      <c r="B437" s="112"/>
      <c r="C437" s="112">
        <v>329</v>
      </c>
      <c r="D437" s="112"/>
      <c r="E437" s="131" t="s">
        <v>74</v>
      </c>
      <c r="F437" s="115">
        <v>1494732.75</v>
      </c>
      <c r="G437" s="115">
        <v>0</v>
      </c>
      <c r="H437" s="115">
        <f t="shared" si="6"/>
        <v>0</v>
      </c>
    </row>
    <row r="438" spans="1:8" ht="15.75" customHeight="1">
      <c r="A438" s="111">
        <v>4</v>
      </c>
      <c r="B438" s="111"/>
      <c r="C438" s="111"/>
      <c r="D438" s="111"/>
      <c r="E438" s="129" t="s">
        <v>82</v>
      </c>
      <c r="F438" s="59">
        <v>0</v>
      </c>
      <c r="G438" s="59">
        <f>G439</f>
        <v>888989.2</v>
      </c>
      <c r="H438" s="115"/>
    </row>
    <row r="439" spans="1:8" ht="15.75" customHeight="1">
      <c r="A439" s="112"/>
      <c r="B439" s="111">
        <v>42</v>
      </c>
      <c r="C439" s="112"/>
      <c r="D439" s="112"/>
      <c r="E439" s="131" t="s">
        <v>83</v>
      </c>
      <c r="F439" s="115">
        <v>0</v>
      </c>
      <c r="G439" s="115">
        <f>G440</f>
        <v>888989.2</v>
      </c>
      <c r="H439" s="115"/>
    </row>
    <row r="440" spans="1:8" ht="15.75" customHeight="1">
      <c r="A440" s="112"/>
      <c r="B440" s="112"/>
      <c r="C440" s="112">
        <v>421</v>
      </c>
      <c r="D440" s="112"/>
      <c r="E440" s="131" t="s">
        <v>87</v>
      </c>
      <c r="F440" s="115">
        <v>0</v>
      </c>
      <c r="G440" s="115">
        <f>SUM(G441:G443)</f>
        <v>888989.2</v>
      </c>
      <c r="H440" s="115"/>
    </row>
    <row r="441" spans="1:8" ht="15.75" customHeight="1">
      <c r="A441" s="112"/>
      <c r="B441" s="112"/>
      <c r="C441" s="112"/>
      <c r="D441" s="112">
        <v>4212</v>
      </c>
      <c r="E441" s="131" t="s">
        <v>219</v>
      </c>
      <c r="F441" s="115">
        <v>0</v>
      </c>
      <c r="G441" s="115">
        <v>476690.98</v>
      </c>
      <c r="H441" s="115"/>
    </row>
    <row r="442" spans="1:8" ht="15.75" customHeight="1">
      <c r="A442" s="112"/>
      <c r="B442" s="112"/>
      <c r="C442" s="112"/>
      <c r="D442" s="112">
        <v>4212</v>
      </c>
      <c r="E442" s="131" t="s">
        <v>354</v>
      </c>
      <c r="F442" s="115">
        <v>0</v>
      </c>
      <c r="G442" s="115">
        <v>336735.72</v>
      </c>
      <c r="H442" s="115"/>
    </row>
    <row r="443" spans="1:8" ht="15.75" customHeight="1">
      <c r="A443" s="112"/>
      <c r="B443" s="112"/>
      <c r="C443" s="112"/>
      <c r="D443" s="112">
        <v>4214</v>
      </c>
      <c r="E443" s="131" t="s">
        <v>220</v>
      </c>
      <c r="F443" s="115">
        <v>0</v>
      </c>
      <c r="G443" s="115">
        <v>75562.5</v>
      </c>
      <c r="H443" s="115"/>
    </row>
    <row r="444" spans="1:8" ht="29.25" customHeight="1">
      <c r="A444" s="161"/>
      <c r="B444" s="161"/>
      <c r="C444" s="161"/>
      <c r="D444" s="161"/>
      <c r="E444" s="162" t="s">
        <v>221</v>
      </c>
      <c r="F444" s="163">
        <f>F446</f>
        <v>800000</v>
      </c>
      <c r="G444" s="163">
        <f>G446</f>
        <v>1107725.38</v>
      </c>
      <c r="H444" s="163">
        <f t="shared" si="6"/>
        <v>138.46567249999998</v>
      </c>
    </row>
    <row r="445" spans="1:8" ht="15.75" customHeight="1">
      <c r="A445" s="112"/>
      <c r="B445" s="112"/>
      <c r="C445" s="112"/>
      <c r="D445" s="112"/>
      <c r="E445" s="114" t="s">
        <v>33</v>
      </c>
      <c r="F445" s="59">
        <f>F444</f>
        <v>800000</v>
      </c>
      <c r="G445" s="59">
        <f>G444</f>
        <v>1107725.38</v>
      </c>
      <c r="H445" s="59">
        <f t="shared" si="6"/>
        <v>138.46567249999998</v>
      </c>
    </row>
    <row r="446" spans="1:8" ht="15.75" customHeight="1">
      <c r="A446" s="111">
        <v>3</v>
      </c>
      <c r="B446" s="112"/>
      <c r="C446" s="112"/>
      <c r="D446" s="112"/>
      <c r="E446" s="129" t="s">
        <v>65</v>
      </c>
      <c r="F446" s="59">
        <f>F447</f>
        <v>800000</v>
      </c>
      <c r="G446" s="59">
        <f>G447</f>
        <v>1107725.38</v>
      </c>
      <c r="H446" s="59">
        <f t="shared" si="6"/>
        <v>138.46567249999998</v>
      </c>
    </row>
    <row r="447" spans="1:8" ht="15.75" customHeight="1">
      <c r="A447" s="112"/>
      <c r="B447" s="111">
        <v>32</v>
      </c>
      <c r="C447" s="112"/>
      <c r="D447" s="112"/>
      <c r="E447" s="129" t="s">
        <v>70</v>
      </c>
      <c r="F447" s="59">
        <f>F448</f>
        <v>800000</v>
      </c>
      <c r="G447" s="59">
        <v>1107725.38</v>
      </c>
      <c r="H447" s="59">
        <f t="shared" si="6"/>
        <v>138.46567249999998</v>
      </c>
    </row>
    <row r="448" spans="1:8" ht="15.75" customHeight="1">
      <c r="A448" s="112"/>
      <c r="B448" s="112"/>
      <c r="C448" s="112">
        <v>329</v>
      </c>
      <c r="D448" s="112"/>
      <c r="E448" s="131" t="s">
        <v>74</v>
      </c>
      <c r="F448" s="115">
        <v>800000</v>
      </c>
      <c r="G448" s="115">
        <v>1107725.38</v>
      </c>
      <c r="H448" s="115">
        <f t="shared" si="6"/>
        <v>138.46567249999998</v>
      </c>
    </row>
    <row r="449" spans="1:8" ht="15.75" customHeight="1">
      <c r="A449" s="112"/>
      <c r="B449" s="112"/>
      <c r="C449" s="112"/>
      <c r="D449" s="112">
        <v>3299</v>
      </c>
      <c r="E449" s="131" t="s">
        <v>74</v>
      </c>
      <c r="F449" s="115">
        <v>800000</v>
      </c>
      <c r="G449" s="115">
        <v>1107725.38</v>
      </c>
      <c r="H449" s="115">
        <f t="shared" si="6"/>
        <v>138.46567249999998</v>
      </c>
    </row>
    <row r="450" spans="1:8" ht="31.5" customHeight="1">
      <c r="A450" s="121"/>
      <c r="B450" s="121"/>
      <c r="C450" s="121"/>
      <c r="D450" s="121"/>
      <c r="E450" s="159" t="s">
        <v>222</v>
      </c>
      <c r="F450" s="134">
        <f>F452</f>
        <v>30000</v>
      </c>
      <c r="G450" s="134">
        <f>G452</f>
        <v>0</v>
      </c>
      <c r="H450" s="134">
        <f t="shared" si="6"/>
        <v>0</v>
      </c>
    </row>
    <row r="451" spans="1:8" ht="15.75" customHeight="1">
      <c r="A451" s="112"/>
      <c r="B451" s="112"/>
      <c r="C451" s="112"/>
      <c r="D451" s="112"/>
      <c r="E451" s="114" t="s">
        <v>315</v>
      </c>
      <c r="F451" s="59">
        <f>F450</f>
        <v>30000</v>
      </c>
      <c r="G451" s="59">
        <f>G450</f>
        <v>0</v>
      </c>
      <c r="H451" s="59">
        <f t="shared" si="6"/>
        <v>0</v>
      </c>
    </row>
    <row r="452" spans="1:8" ht="15.75" customHeight="1">
      <c r="A452" s="111">
        <v>3</v>
      </c>
      <c r="B452" s="112"/>
      <c r="C452" s="112"/>
      <c r="D452" s="112"/>
      <c r="E452" s="129" t="s">
        <v>65</v>
      </c>
      <c r="F452" s="59">
        <f>F453</f>
        <v>30000</v>
      </c>
      <c r="G452" s="59">
        <f>G453</f>
        <v>0</v>
      </c>
      <c r="H452" s="59">
        <f t="shared" si="6"/>
        <v>0</v>
      </c>
    </row>
    <row r="453" spans="1:8" ht="15.75" customHeight="1">
      <c r="A453" s="112"/>
      <c r="B453" s="111">
        <v>32</v>
      </c>
      <c r="C453" s="112"/>
      <c r="D453" s="112"/>
      <c r="E453" s="129" t="s">
        <v>70</v>
      </c>
      <c r="F453" s="59">
        <f>F454</f>
        <v>30000</v>
      </c>
      <c r="G453" s="59">
        <f>G454</f>
        <v>0</v>
      </c>
      <c r="H453" s="59">
        <f t="shared" si="6"/>
        <v>0</v>
      </c>
    </row>
    <row r="454" spans="1:8" ht="15.75" customHeight="1">
      <c r="A454" s="112"/>
      <c r="B454" s="112"/>
      <c r="C454" s="112">
        <v>323</v>
      </c>
      <c r="D454" s="112"/>
      <c r="E454" s="131" t="s">
        <v>73</v>
      </c>
      <c r="F454" s="115">
        <v>30000</v>
      </c>
      <c r="G454" s="115">
        <v>0</v>
      </c>
      <c r="H454" s="115">
        <f aca="true" t="shared" si="7" ref="H454:H520">G454/F454*100</f>
        <v>0</v>
      </c>
    </row>
    <row r="455" spans="1:8" ht="27" customHeight="1">
      <c r="A455" s="121"/>
      <c r="B455" s="121"/>
      <c r="C455" s="121"/>
      <c r="D455" s="121"/>
      <c r="E455" s="159" t="s">
        <v>223</v>
      </c>
      <c r="F455" s="134">
        <f>F457</f>
        <v>200000</v>
      </c>
      <c r="G455" s="134">
        <f>G457</f>
        <v>0</v>
      </c>
      <c r="H455" s="134">
        <f t="shared" si="7"/>
        <v>0</v>
      </c>
    </row>
    <row r="456" spans="1:8" ht="15.75" customHeight="1">
      <c r="A456" s="112"/>
      <c r="B456" s="112"/>
      <c r="C456" s="112"/>
      <c r="D456" s="112"/>
      <c r="E456" s="114" t="s">
        <v>33</v>
      </c>
      <c r="F456" s="59">
        <f>F455</f>
        <v>200000</v>
      </c>
      <c r="G456" s="59">
        <f>G455</f>
        <v>0</v>
      </c>
      <c r="H456" s="59">
        <f t="shared" si="7"/>
        <v>0</v>
      </c>
    </row>
    <row r="457" spans="1:8" ht="15.75" customHeight="1">
      <c r="A457" s="111">
        <v>4</v>
      </c>
      <c r="B457" s="112"/>
      <c r="C457" s="112"/>
      <c r="D457" s="112"/>
      <c r="E457" s="129" t="s">
        <v>82</v>
      </c>
      <c r="F457" s="59">
        <f>F458</f>
        <v>200000</v>
      </c>
      <c r="G457" s="59">
        <f>G458</f>
        <v>0</v>
      </c>
      <c r="H457" s="59">
        <f t="shared" si="7"/>
        <v>0</v>
      </c>
    </row>
    <row r="458" spans="1:8" ht="15.75" customHeight="1">
      <c r="A458" s="112"/>
      <c r="B458" s="111">
        <v>41</v>
      </c>
      <c r="C458" s="112"/>
      <c r="D458" s="112"/>
      <c r="E458" s="129" t="s">
        <v>83</v>
      </c>
      <c r="F458" s="59">
        <f>F459</f>
        <v>200000</v>
      </c>
      <c r="G458" s="59">
        <f>G459</f>
        <v>0</v>
      </c>
      <c r="H458" s="59">
        <f t="shared" si="7"/>
        <v>0</v>
      </c>
    </row>
    <row r="459" spans="1:8" ht="15.75" customHeight="1">
      <c r="A459" s="112"/>
      <c r="B459" s="112"/>
      <c r="C459" s="112">
        <v>412</v>
      </c>
      <c r="D459" s="112"/>
      <c r="E459" s="131" t="s">
        <v>181</v>
      </c>
      <c r="F459" s="115">
        <v>200000</v>
      </c>
      <c r="G459" s="115">
        <v>0</v>
      </c>
      <c r="H459" s="115">
        <f t="shared" si="7"/>
        <v>0</v>
      </c>
    </row>
    <row r="460" spans="1:8" ht="26.25" customHeight="1">
      <c r="A460" s="121"/>
      <c r="B460" s="121"/>
      <c r="C460" s="121"/>
      <c r="D460" s="121"/>
      <c r="E460" s="159" t="s">
        <v>224</v>
      </c>
      <c r="F460" s="134">
        <f>F462</f>
        <v>20000</v>
      </c>
      <c r="G460" s="134">
        <f>G462</f>
        <v>0</v>
      </c>
      <c r="H460" s="134">
        <f t="shared" si="7"/>
        <v>0</v>
      </c>
    </row>
    <row r="461" spans="1:8" ht="15.75" customHeight="1">
      <c r="A461" s="112"/>
      <c r="B461" s="112"/>
      <c r="C461" s="112"/>
      <c r="D461" s="112"/>
      <c r="E461" s="114" t="s">
        <v>315</v>
      </c>
      <c r="F461" s="59">
        <f>F460</f>
        <v>20000</v>
      </c>
      <c r="G461" s="59">
        <f>G460</f>
        <v>0</v>
      </c>
      <c r="H461" s="59">
        <f t="shared" si="7"/>
        <v>0</v>
      </c>
    </row>
    <row r="462" spans="1:8" ht="15.75" customHeight="1">
      <c r="A462" s="111">
        <v>4</v>
      </c>
      <c r="B462" s="112"/>
      <c r="C462" s="112"/>
      <c r="D462" s="112"/>
      <c r="E462" s="129" t="s">
        <v>82</v>
      </c>
      <c r="F462" s="59">
        <f>F463</f>
        <v>20000</v>
      </c>
      <c r="G462" s="59">
        <f>G463</f>
        <v>0</v>
      </c>
      <c r="H462" s="59">
        <f t="shared" si="7"/>
        <v>0</v>
      </c>
    </row>
    <row r="463" spans="1:8" ht="15.75" customHeight="1">
      <c r="A463" s="112"/>
      <c r="B463" s="111">
        <v>41</v>
      </c>
      <c r="C463" s="112"/>
      <c r="D463" s="112"/>
      <c r="E463" s="129" t="s">
        <v>83</v>
      </c>
      <c r="F463" s="59">
        <f>F464</f>
        <v>20000</v>
      </c>
      <c r="G463" s="59">
        <f>G464</f>
        <v>0</v>
      </c>
      <c r="H463" s="59">
        <f t="shared" si="7"/>
        <v>0</v>
      </c>
    </row>
    <row r="464" spans="1:8" ht="15.75" customHeight="1">
      <c r="A464" s="112"/>
      <c r="B464" s="112"/>
      <c r="C464" s="112">
        <v>412</v>
      </c>
      <c r="D464" s="112"/>
      <c r="E464" s="131" t="s">
        <v>181</v>
      </c>
      <c r="F464" s="115">
        <v>20000</v>
      </c>
      <c r="G464" s="115">
        <v>0</v>
      </c>
      <c r="H464" s="115">
        <f t="shared" si="7"/>
        <v>0</v>
      </c>
    </row>
    <row r="465" spans="1:8" ht="30.75" customHeight="1">
      <c r="A465" s="161"/>
      <c r="B465" s="161"/>
      <c r="C465" s="161"/>
      <c r="D465" s="161"/>
      <c r="E465" s="162" t="s">
        <v>225</v>
      </c>
      <c r="F465" s="163">
        <f>F467</f>
        <v>500000</v>
      </c>
      <c r="G465" s="163">
        <f>G467</f>
        <v>0</v>
      </c>
      <c r="H465" s="163">
        <f t="shared" si="7"/>
        <v>0</v>
      </c>
    </row>
    <row r="466" spans="1:8" ht="15.75" customHeight="1">
      <c r="A466" s="112"/>
      <c r="B466" s="112"/>
      <c r="C466" s="112"/>
      <c r="D466" s="112"/>
      <c r="E466" s="114" t="s">
        <v>33</v>
      </c>
      <c r="F466" s="59">
        <f>F465</f>
        <v>500000</v>
      </c>
      <c r="G466" s="59">
        <f>G465</f>
        <v>0</v>
      </c>
      <c r="H466" s="59">
        <f t="shared" si="7"/>
        <v>0</v>
      </c>
    </row>
    <row r="467" spans="1:8" ht="15.75" customHeight="1">
      <c r="A467" s="111">
        <v>4</v>
      </c>
      <c r="B467" s="112"/>
      <c r="C467" s="112"/>
      <c r="D467" s="112"/>
      <c r="E467" s="129" t="s">
        <v>82</v>
      </c>
      <c r="F467" s="59">
        <f>F468</f>
        <v>500000</v>
      </c>
      <c r="G467" s="59">
        <f>G468</f>
        <v>0</v>
      </c>
      <c r="H467" s="59">
        <f t="shared" si="7"/>
        <v>0</v>
      </c>
    </row>
    <row r="468" spans="1:8" ht="15.75" customHeight="1">
      <c r="A468" s="112"/>
      <c r="B468" s="111">
        <v>41</v>
      </c>
      <c r="C468" s="112"/>
      <c r="D468" s="112"/>
      <c r="E468" s="129" t="s">
        <v>83</v>
      </c>
      <c r="F468" s="59">
        <f>F469</f>
        <v>500000</v>
      </c>
      <c r="G468" s="59">
        <f>G469</f>
        <v>0</v>
      </c>
      <c r="H468" s="59">
        <f t="shared" si="7"/>
        <v>0</v>
      </c>
    </row>
    <row r="469" spans="1:8" ht="15.75" customHeight="1">
      <c r="A469" s="112"/>
      <c r="B469" s="112"/>
      <c r="C469" s="112">
        <v>412</v>
      </c>
      <c r="D469" s="112"/>
      <c r="E469" s="131" t="s">
        <v>181</v>
      </c>
      <c r="F469" s="115">
        <v>500000</v>
      </c>
      <c r="G469" s="115">
        <v>0</v>
      </c>
      <c r="H469" s="115">
        <f t="shared" si="7"/>
        <v>0</v>
      </c>
    </row>
    <row r="470" spans="1:8" ht="25.5" customHeight="1">
      <c r="A470" s="121"/>
      <c r="B470" s="121"/>
      <c r="C470" s="121"/>
      <c r="D470" s="121"/>
      <c r="E470" s="159" t="s">
        <v>226</v>
      </c>
      <c r="F470" s="134">
        <f>F472</f>
        <v>450000</v>
      </c>
      <c r="G470" s="134">
        <f>G472</f>
        <v>0</v>
      </c>
      <c r="H470" s="134">
        <f t="shared" si="7"/>
        <v>0</v>
      </c>
    </row>
    <row r="471" spans="1:8" ht="15.75" customHeight="1">
      <c r="A471" s="112"/>
      <c r="B471" s="112"/>
      <c r="C471" s="112"/>
      <c r="D471" s="112"/>
      <c r="E471" s="114" t="s">
        <v>33</v>
      </c>
      <c r="F471" s="59">
        <f>F470</f>
        <v>450000</v>
      </c>
      <c r="G471" s="59">
        <f>G470</f>
        <v>0</v>
      </c>
      <c r="H471" s="59">
        <f t="shared" si="7"/>
        <v>0</v>
      </c>
    </row>
    <row r="472" spans="1:8" ht="15.75" customHeight="1">
      <c r="A472" s="111">
        <v>4</v>
      </c>
      <c r="B472" s="112"/>
      <c r="C472" s="112"/>
      <c r="D472" s="112"/>
      <c r="E472" s="129" t="s">
        <v>82</v>
      </c>
      <c r="F472" s="59">
        <f>F473</f>
        <v>450000</v>
      </c>
      <c r="G472" s="59">
        <f>G473</f>
        <v>0</v>
      </c>
      <c r="H472" s="59">
        <f t="shared" si="7"/>
        <v>0</v>
      </c>
    </row>
    <row r="473" spans="1:8" ht="15.75" customHeight="1">
      <c r="A473" s="112"/>
      <c r="B473" s="111">
        <v>41</v>
      </c>
      <c r="C473" s="112"/>
      <c r="D473" s="112"/>
      <c r="E473" s="129" t="s">
        <v>83</v>
      </c>
      <c r="F473" s="59">
        <f>F474</f>
        <v>450000</v>
      </c>
      <c r="G473" s="59">
        <v>0</v>
      </c>
      <c r="H473" s="59">
        <f t="shared" si="7"/>
        <v>0</v>
      </c>
    </row>
    <row r="474" spans="1:8" ht="15.75" customHeight="1">
      <c r="A474" s="112"/>
      <c r="B474" s="112"/>
      <c r="C474" s="112">
        <v>412</v>
      </c>
      <c r="D474" s="112"/>
      <c r="E474" s="131" t="s">
        <v>181</v>
      </c>
      <c r="F474" s="115">
        <v>450000</v>
      </c>
      <c r="G474" s="115">
        <v>0</v>
      </c>
      <c r="H474" s="115">
        <f t="shared" si="7"/>
        <v>0</v>
      </c>
    </row>
    <row r="475" spans="1:8" ht="15.75" customHeight="1">
      <c r="A475" s="109"/>
      <c r="B475" s="109"/>
      <c r="C475" s="109"/>
      <c r="D475" s="109"/>
      <c r="E475" s="141" t="s">
        <v>227</v>
      </c>
      <c r="F475" s="36">
        <f>F477</f>
        <v>1421000</v>
      </c>
      <c r="G475" s="36">
        <f>G477</f>
        <v>891181.14</v>
      </c>
      <c r="H475" s="36">
        <f t="shared" si="7"/>
        <v>62.715069669247015</v>
      </c>
    </row>
    <row r="476" spans="1:8" ht="15.75" customHeight="1">
      <c r="A476" s="101"/>
      <c r="B476" s="101"/>
      <c r="C476" s="101"/>
      <c r="D476" s="101"/>
      <c r="E476" s="114" t="s">
        <v>228</v>
      </c>
      <c r="F476" s="115"/>
      <c r="G476" s="115"/>
      <c r="H476" s="115"/>
    </row>
    <row r="477" spans="1:8" ht="26.25">
      <c r="A477" s="164"/>
      <c r="B477" s="164"/>
      <c r="C477" s="164"/>
      <c r="D477" s="164"/>
      <c r="E477" s="110" t="s">
        <v>229</v>
      </c>
      <c r="F477" s="36">
        <f>F478+F487</f>
        <v>1421000</v>
      </c>
      <c r="G477" s="36">
        <f>G478+G487</f>
        <v>891181.14</v>
      </c>
      <c r="H477" s="36">
        <f t="shared" si="7"/>
        <v>62.715069669247015</v>
      </c>
    </row>
    <row r="478" spans="1:8" ht="15">
      <c r="A478" s="146"/>
      <c r="B478" s="146"/>
      <c r="C478" s="146"/>
      <c r="D478" s="146"/>
      <c r="E478" s="123" t="s">
        <v>230</v>
      </c>
      <c r="F478" s="134">
        <f>F480</f>
        <v>780000</v>
      </c>
      <c r="G478" s="134">
        <f>G480</f>
        <v>572923.51</v>
      </c>
      <c r="H478" s="134">
        <f t="shared" si="7"/>
        <v>73.45173205128205</v>
      </c>
    </row>
    <row r="479" spans="1:8" ht="15">
      <c r="A479" s="101"/>
      <c r="B479" s="101"/>
      <c r="C479" s="101"/>
      <c r="D479" s="101"/>
      <c r="E479" s="114" t="s">
        <v>22</v>
      </c>
      <c r="F479" s="59">
        <f>F478</f>
        <v>780000</v>
      </c>
      <c r="G479" s="59">
        <f>G478</f>
        <v>572923.51</v>
      </c>
      <c r="H479" s="59">
        <f t="shared" si="7"/>
        <v>73.45173205128205</v>
      </c>
    </row>
    <row r="480" spans="1:8" ht="15">
      <c r="A480" s="165">
        <v>3</v>
      </c>
      <c r="B480" s="101"/>
      <c r="C480" s="101"/>
      <c r="D480" s="101"/>
      <c r="E480" s="129" t="s">
        <v>65</v>
      </c>
      <c r="F480" s="59">
        <f>F481</f>
        <v>780000</v>
      </c>
      <c r="G480" s="59">
        <f>G481</f>
        <v>572923.51</v>
      </c>
      <c r="H480" s="59">
        <f t="shared" si="7"/>
        <v>73.45173205128205</v>
      </c>
    </row>
    <row r="481" spans="1:8" ht="15">
      <c r="A481" s="101"/>
      <c r="B481" s="165">
        <v>32</v>
      </c>
      <c r="C481" s="101"/>
      <c r="D481" s="101"/>
      <c r="E481" s="129" t="s">
        <v>70</v>
      </c>
      <c r="F481" s="59">
        <f>F485</f>
        <v>780000</v>
      </c>
      <c r="G481" s="59">
        <v>572923.51</v>
      </c>
      <c r="H481" s="59">
        <f t="shared" si="7"/>
        <v>73.45173205128205</v>
      </c>
    </row>
    <row r="482" spans="1:8" ht="15">
      <c r="A482" s="101"/>
      <c r="B482" s="165"/>
      <c r="C482" s="101">
        <v>322</v>
      </c>
      <c r="D482" s="101"/>
      <c r="E482" s="129" t="s">
        <v>72</v>
      </c>
      <c r="F482" s="59"/>
      <c r="G482" s="59"/>
      <c r="H482" s="59"/>
    </row>
    <row r="483" spans="1:8" ht="15">
      <c r="A483" s="101"/>
      <c r="B483" s="165"/>
      <c r="C483" s="101"/>
      <c r="D483" s="101">
        <v>3223</v>
      </c>
      <c r="E483" s="131" t="s">
        <v>111</v>
      </c>
      <c r="F483" s="59"/>
      <c r="G483" s="59"/>
      <c r="H483" s="59"/>
    </row>
    <row r="484" spans="1:8" ht="15">
      <c r="A484" s="101"/>
      <c r="B484" s="101"/>
      <c r="C484" s="101"/>
      <c r="D484" s="101"/>
      <c r="E484" s="114" t="s">
        <v>33</v>
      </c>
      <c r="F484" s="59"/>
      <c r="G484" s="59"/>
      <c r="H484" s="59"/>
    </row>
    <row r="485" spans="1:8" ht="15">
      <c r="A485" s="101"/>
      <c r="B485" s="101"/>
      <c r="C485" s="101">
        <v>323</v>
      </c>
      <c r="D485" s="101"/>
      <c r="E485" s="131" t="s">
        <v>73</v>
      </c>
      <c r="F485" s="115">
        <v>780000</v>
      </c>
      <c r="G485" s="115">
        <v>572923.51</v>
      </c>
      <c r="H485" s="115">
        <f t="shared" si="7"/>
        <v>73.45173205128205</v>
      </c>
    </row>
    <row r="486" spans="1:8" ht="15">
      <c r="A486" s="101"/>
      <c r="B486" s="101"/>
      <c r="C486" s="101"/>
      <c r="D486" s="101">
        <v>3232</v>
      </c>
      <c r="E486" s="131" t="s">
        <v>112</v>
      </c>
      <c r="F486" s="115">
        <v>780000</v>
      </c>
      <c r="G486" s="115">
        <v>572923.51</v>
      </c>
      <c r="H486" s="115">
        <f t="shared" si="7"/>
        <v>73.45173205128205</v>
      </c>
    </row>
    <row r="487" spans="1:8" ht="15">
      <c r="A487" s="146"/>
      <c r="B487" s="146"/>
      <c r="C487" s="146"/>
      <c r="D487" s="146"/>
      <c r="E487" s="123" t="s">
        <v>231</v>
      </c>
      <c r="F487" s="134">
        <f>F489</f>
        <v>641000</v>
      </c>
      <c r="G487" s="134">
        <f>G489</f>
        <v>318257.63</v>
      </c>
      <c r="H487" s="134">
        <f t="shared" si="7"/>
        <v>49.65017628705149</v>
      </c>
    </row>
    <row r="488" spans="1:8" ht="15">
      <c r="A488" s="147"/>
      <c r="B488" s="147"/>
      <c r="C488" s="147"/>
      <c r="D488" s="147"/>
      <c r="E488" s="114" t="s">
        <v>22</v>
      </c>
      <c r="F488" s="59">
        <f>F487</f>
        <v>641000</v>
      </c>
      <c r="G488" s="59">
        <f>G487</f>
        <v>318257.63</v>
      </c>
      <c r="H488" s="59">
        <f t="shared" si="7"/>
        <v>49.65017628705149</v>
      </c>
    </row>
    <row r="489" spans="1:8" ht="15">
      <c r="A489" s="165">
        <v>3</v>
      </c>
      <c r="B489" s="101"/>
      <c r="C489" s="101"/>
      <c r="D489" s="101"/>
      <c r="E489" s="129" t="s">
        <v>65</v>
      </c>
      <c r="F489" s="59">
        <f>F499</f>
        <v>641000</v>
      </c>
      <c r="G489" s="59">
        <f>G490+G499</f>
        <v>318257.63</v>
      </c>
      <c r="H489" s="59">
        <f t="shared" si="7"/>
        <v>49.65017628705149</v>
      </c>
    </row>
    <row r="490" spans="1:8" ht="15">
      <c r="A490" s="101"/>
      <c r="B490" s="165">
        <v>32</v>
      </c>
      <c r="C490" s="101"/>
      <c r="D490" s="101"/>
      <c r="E490" s="129" t="s">
        <v>70</v>
      </c>
      <c r="F490" s="59">
        <v>0</v>
      </c>
      <c r="G490" s="59">
        <f>G491+G493</f>
        <v>76442.16</v>
      </c>
      <c r="H490" s="59"/>
    </row>
    <row r="491" spans="1:8" ht="15">
      <c r="A491" s="101"/>
      <c r="B491" s="101"/>
      <c r="C491" s="101">
        <v>323</v>
      </c>
      <c r="D491" s="101"/>
      <c r="E491" s="131" t="s">
        <v>73</v>
      </c>
      <c r="F491" s="61">
        <v>0</v>
      </c>
      <c r="G491" s="61">
        <f>SUM(G492)</f>
        <v>3000</v>
      </c>
      <c r="H491" s="59"/>
    </row>
    <row r="492" spans="1:8" ht="15">
      <c r="A492" s="101"/>
      <c r="B492" s="101"/>
      <c r="C492" s="101"/>
      <c r="D492" s="101">
        <v>3239</v>
      </c>
      <c r="E492" s="131" t="s">
        <v>232</v>
      </c>
      <c r="F492" s="61">
        <v>0</v>
      </c>
      <c r="G492" s="61">
        <v>3000</v>
      </c>
      <c r="H492" s="59"/>
    </row>
    <row r="493" spans="1:8" ht="15">
      <c r="A493" s="101"/>
      <c r="B493" s="101"/>
      <c r="C493" s="101">
        <v>329</v>
      </c>
      <c r="D493" s="101"/>
      <c r="E493" s="131" t="s">
        <v>74</v>
      </c>
      <c r="F493" s="61">
        <v>0</v>
      </c>
      <c r="G493" s="61">
        <f>SUM(G495:G497)</f>
        <v>73442.16</v>
      </c>
      <c r="H493" s="59"/>
    </row>
    <row r="494" spans="1:8" ht="20.25" customHeight="1">
      <c r="A494" s="101"/>
      <c r="B494" s="101"/>
      <c r="C494" s="101"/>
      <c r="D494" s="101"/>
      <c r="E494" s="129" t="s">
        <v>315</v>
      </c>
      <c r="F494" s="61"/>
      <c r="G494" s="61"/>
      <c r="H494" s="59"/>
    </row>
    <row r="495" spans="1:8" ht="15">
      <c r="A495" s="101"/>
      <c r="B495" s="101"/>
      <c r="C495" s="101"/>
      <c r="D495" s="101">
        <v>3293</v>
      </c>
      <c r="E495" s="131" t="s">
        <v>233</v>
      </c>
      <c r="F495" s="61">
        <v>0</v>
      </c>
      <c r="G495" s="61">
        <v>6948.49</v>
      </c>
      <c r="H495" s="59"/>
    </row>
    <row r="496" spans="1:8" ht="26.25">
      <c r="A496" s="101"/>
      <c r="B496" s="101"/>
      <c r="C496" s="101"/>
      <c r="D496" s="101">
        <v>3299</v>
      </c>
      <c r="E496" s="131" t="s">
        <v>234</v>
      </c>
      <c r="F496" s="61">
        <v>0</v>
      </c>
      <c r="G496" s="61">
        <v>64993.67</v>
      </c>
      <c r="H496" s="59"/>
    </row>
    <row r="497" spans="1:8" ht="26.25">
      <c r="A497" s="101"/>
      <c r="B497" s="101"/>
      <c r="C497" s="101"/>
      <c r="D497" s="101">
        <v>3299</v>
      </c>
      <c r="E497" s="131" t="s">
        <v>235</v>
      </c>
      <c r="F497" s="61">
        <v>0</v>
      </c>
      <c r="G497" s="61">
        <v>1500</v>
      </c>
      <c r="H497" s="59"/>
    </row>
    <row r="498" spans="1:8" ht="15">
      <c r="A498" s="101"/>
      <c r="B498" s="101"/>
      <c r="C498" s="101"/>
      <c r="D498" s="101"/>
      <c r="E498" s="129" t="s">
        <v>22</v>
      </c>
      <c r="F498" s="61"/>
      <c r="G498" s="61"/>
      <c r="H498" s="59"/>
    </row>
    <row r="499" spans="1:8" ht="15">
      <c r="A499" s="101"/>
      <c r="B499" s="165">
        <v>38</v>
      </c>
      <c r="C499" s="101"/>
      <c r="D499" s="101"/>
      <c r="E499" s="129" t="s">
        <v>79</v>
      </c>
      <c r="F499" s="59">
        <f>F500</f>
        <v>641000</v>
      </c>
      <c r="G499" s="59">
        <f>G500</f>
        <v>241815.47</v>
      </c>
      <c r="H499" s="59">
        <f t="shared" si="7"/>
        <v>37.72472230889235</v>
      </c>
    </row>
    <row r="500" spans="1:8" ht="15">
      <c r="A500" s="101"/>
      <c r="B500" s="101"/>
      <c r="C500" s="101">
        <v>381</v>
      </c>
      <c r="D500" s="101"/>
      <c r="E500" s="131" t="s">
        <v>80</v>
      </c>
      <c r="F500" s="115">
        <v>641000</v>
      </c>
      <c r="G500" s="115">
        <f>G501</f>
        <v>241815.47</v>
      </c>
      <c r="H500" s="115">
        <f t="shared" si="7"/>
        <v>37.72472230889235</v>
      </c>
    </row>
    <row r="501" spans="1:8" ht="15">
      <c r="A501" s="101"/>
      <c r="B501" s="101"/>
      <c r="C501" s="101"/>
      <c r="D501" s="101">
        <v>3811</v>
      </c>
      <c r="E501" s="131" t="s">
        <v>236</v>
      </c>
      <c r="F501" s="115">
        <v>641000</v>
      </c>
      <c r="G501" s="115">
        <v>241815.47</v>
      </c>
      <c r="H501" s="115">
        <f t="shared" si="7"/>
        <v>37.72472230889235</v>
      </c>
    </row>
    <row r="502" spans="1:8" ht="15">
      <c r="A502" s="109"/>
      <c r="B502" s="109"/>
      <c r="C502" s="109"/>
      <c r="D502" s="109"/>
      <c r="E502" s="141" t="s">
        <v>237</v>
      </c>
      <c r="F502" s="36">
        <f>F504</f>
        <v>68000</v>
      </c>
      <c r="G502" s="36">
        <f>G504</f>
        <v>44277.32</v>
      </c>
      <c r="H502" s="36">
        <f t="shared" si="7"/>
        <v>65.11370588235295</v>
      </c>
    </row>
    <row r="503" spans="1:8" ht="15">
      <c r="A503" s="101"/>
      <c r="B503" s="101"/>
      <c r="C503" s="101"/>
      <c r="D503" s="101"/>
      <c r="E503" s="114" t="s">
        <v>238</v>
      </c>
      <c r="F503" s="115"/>
      <c r="G503" s="115"/>
      <c r="H503" s="115"/>
    </row>
    <row r="504" spans="1:8" ht="15">
      <c r="A504" s="164"/>
      <c r="B504" s="164"/>
      <c r="C504" s="164"/>
      <c r="D504" s="164"/>
      <c r="E504" s="110" t="s">
        <v>239</v>
      </c>
      <c r="F504" s="36">
        <f>F505+F510+F516+F521+F529</f>
        <v>68000</v>
      </c>
      <c r="G504" s="36">
        <f>G505+G510+G516+G521+G529</f>
        <v>44277.32</v>
      </c>
      <c r="H504" s="36">
        <f t="shared" si="7"/>
        <v>65.11370588235295</v>
      </c>
    </row>
    <row r="505" spans="1:8" ht="15">
      <c r="A505" s="161"/>
      <c r="B505" s="161"/>
      <c r="C505" s="161"/>
      <c r="D505" s="161"/>
      <c r="E505" s="162" t="s">
        <v>240</v>
      </c>
      <c r="F505" s="163">
        <f>F507</f>
        <v>30000</v>
      </c>
      <c r="G505" s="163">
        <f>G507</f>
        <v>0</v>
      </c>
      <c r="H505" s="163">
        <f t="shared" si="7"/>
        <v>0</v>
      </c>
    </row>
    <row r="506" spans="1:8" ht="15">
      <c r="A506" s="147"/>
      <c r="B506" s="147"/>
      <c r="C506" s="147"/>
      <c r="D506" s="147"/>
      <c r="E506" s="114" t="s">
        <v>22</v>
      </c>
      <c r="F506" s="59">
        <f>F505</f>
        <v>30000</v>
      </c>
      <c r="G506" s="59">
        <f>G505</f>
        <v>0</v>
      </c>
      <c r="H506" s="59">
        <f t="shared" si="7"/>
        <v>0</v>
      </c>
    </row>
    <row r="507" spans="1:8" ht="15">
      <c r="A507" s="165">
        <v>3</v>
      </c>
      <c r="B507" s="101"/>
      <c r="C507" s="101"/>
      <c r="D507" s="101"/>
      <c r="E507" s="129" t="s">
        <v>65</v>
      </c>
      <c r="F507" s="59">
        <f>F508</f>
        <v>30000</v>
      </c>
      <c r="G507" s="59">
        <f>G508</f>
        <v>0</v>
      </c>
      <c r="H507" s="59">
        <f t="shared" si="7"/>
        <v>0</v>
      </c>
    </row>
    <row r="508" spans="1:8" ht="15">
      <c r="A508" s="101"/>
      <c r="B508" s="165">
        <v>32</v>
      </c>
      <c r="C508" s="101"/>
      <c r="D508" s="101"/>
      <c r="E508" s="129" t="s">
        <v>70</v>
      </c>
      <c r="F508" s="59">
        <f>F509</f>
        <v>30000</v>
      </c>
      <c r="G508" s="59">
        <v>0</v>
      </c>
      <c r="H508" s="59">
        <f t="shared" si="7"/>
        <v>0</v>
      </c>
    </row>
    <row r="509" spans="1:8" ht="15">
      <c r="A509" s="101"/>
      <c r="B509" s="101"/>
      <c r="C509" s="101">
        <v>323</v>
      </c>
      <c r="D509" s="101"/>
      <c r="E509" s="131" t="s">
        <v>73</v>
      </c>
      <c r="F509" s="115">
        <v>30000</v>
      </c>
      <c r="G509" s="115">
        <v>0</v>
      </c>
      <c r="H509" s="115">
        <f t="shared" si="7"/>
        <v>0</v>
      </c>
    </row>
    <row r="510" spans="1:8" ht="15">
      <c r="A510" s="161"/>
      <c r="B510" s="161"/>
      <c r="C510" s="161"/>
      <c r="D510" s="161"/>
      <c r="E510" s="162" t="s">
        <v>241</v>
      </c>
      <c r="F510" s="163">
        <f>F512</f>
        <v>10000</v>
      </c>
      <c r="G510" s="163">
        <f>G512</f>
        <v>20057.13</v>
      </c>
      <c r="H510" s="163">
        <f t="shared" si="7"/>
        <v>200.5713</v>
      </c>
    </row>
    <row r="511" spans="1:8" ht="15">
      <c r="A511" s="147"/>
      <c r="B511" s="147"/>
      <c r="C511" s="147"/>
      <c r="D511" s="147"/>
      <c r="E511" s="114" t="s">
        <v>22</v>
      </c>
      <c r="F511" s="59">
        <f>F510</f>
        <v>10000</v>
      </c>
      <c r="G511" s="59">
        <f>G510</f>
        <v>20057.13</v>
      </c>
      <c r="H511" s="59">
        <f t="shared" si="7"/>
        <v>200.5713</v>
      </c>
    </row>
    <row r="512" spans="1:8" ht="15">
      <c r="A512" s="165">
        <v>3</v>
      </c>
      <c r="B512" s="101"/>
      <c r="C512" s="101"/>
      <c r="D512" s="101"/>
      <c r="E512" s="129" t="s">
        <v>65</v>
      </c>
      <c r="F512" s="59">
        <f>F513</f>
        <v>10000</v>
      </c>
      <c r="G512" s="59">
        <f>G513</f>
        <v>20057.13</v>
      </c>
      <c r="H512" s="59">
        <f t="shared" si="7"/>
        <v>200.5713</v>
      </c>
    </row>
    <row r="513" spans="1:8" ht="15">
      <c r="A513" s="101"/>
      <c r="B513" s="165">
        <v>32</v>
      </c>
      <c r="C513" s="101"/>
      <c r="D513" s="101"/>
      <c r="E513" s="129" t="s">
        <v>70</v>
      </c>
      <c r="F513" s="59">
        <f>F514</f>
        <v>10000</v>
      </c>
      <c r="G513" s="59">
        <f>G514</f>
        <v>20057.13</v>
      </c>
      <c r="H513" s="59">
        <f t="shared" si="7"/>
        <v>200.5713</v>
      </c>
    </row>
    <row r="514" spans="1:8" ht="15">
      <c r="A514" s="101"/>
      <c r="B514" s="101"/>
      <c r="C514" s="101">
        <v>323</v>
      </c>
      <c r="D514" s="101"/>
      <c r="E514" s="131" t="s">
        <v>73</v>
      </c>
      <c r="F514" s="115">
        <v>10000</v>
      </c>
      <c r="G514" s="115">
        <v>20057.13</v>
      </c>
      <c r="H514" s="115">
        <f t="shared" si="7"/>
        <v>200.5713</v>
      </c>
    </row>
    <row r="515" spans="1:8" ht="15">
      <c r="A515" s="101"/>
      <c r="B515" s="101"/>
      <c r="C515" s="101"/>
      <c r="D515" s="101">
        <v>3237</v>
      </c>
      <c r="E515" s="131" t="s">
        <v>242</v>
      </c>
      <c r="F515" s="115">
        <v>10000</v>
      </c>
      <c r="G515" s="115">
        <v>20057.13</v>
      </c>
      <c r="H515" s="115">
        <f t="shared" si="7"/>
        <v>200.5713</v>
      </c>
    </row>
    <row r="516" spans="1:8" ht="15">
      <c r="A516" s="161"/>
      <c r="B516" s="161"/>
      <c r="C516" s="161"/>
      <c r="D516" s="161"/>
      <c r="E516" s="162" t="s">
        <v>243</v>
      </c>
      <c r="F516" s="163">
        <f>F518</f>
        <v>12000</v>
      </c>
      <c r="G516" s="163">
        <f>G518</f>
        <v>0</v>
      </c>
      <c r="H516" s="163">
        <f t="shared" si="7"/>
        <v>0</v>
      </c>
    </row>
    <row r="517" spans="1:8" ht="15">
      <c r="A517" s="147"/>
      <c r="B517" s="147"/>
      <c r="C517" s="147"/>
      <c r="D517" s="147"/>
      <c r="E517" s="114" t="s">
        <v>22</v>
      </c>
      <c r="F517" s="59">
        <f>F516</f>
        <v>12000</v>
      </c>
      <c r="G517" s="59">
        <f>G516</f>
        <v>0</v>
      </c>
      <c r="H517" s="59">
        <f t="shared" si="7"/>
        <v>0</v>
      </c>
    </row>
    <row r="518" spans="1:8" ht="15">
      <c r="A518" s="165">
        <v>3</v>
      </c>
      <c r="B518" s="101"/>
      <c r="C518" s="101"/>
      <c r="D518" s="101"/>
      <c r="E518" s="129" t="s">
        <v>65</v>
      </c>
      <c r="F518" s="59">
        <f>F519</f>
        <v>12000</v>
      </c>
      <c r="G518" s="59">
        <f>G519</f>
        <v>0</v>
      </c>
      <c r="H518" s="59">
        <f t="shared" si="7"/>
        <v>0</v>
      </c>
    </row>
    <row r="519" spans="1:8" ht="15">
      <c r="A519" s="101"/>
      <c r="B519" s="165">
        <v>37</v>
      </c>
      <c r="C519" s="101"/>
      <c r="D519" s="101"/>
      <c r="E519" s="129" t="s">
        <v>244</v>
      </c>
      <c r="F519" s="59">
        <f>F520</f>
        <v>12000</v>
      </c>
      <c r="G519" s="59">
        <v>0</v>
      </c>
      <c r="H519" s="59">
        <f t="shared" si="7"/>
        <v>0</v>
      </c>
    </row>
    <row r="520" spans="1:8" ht="26.25">
      <c r="A520" s="101"/>
      <c r="B520" s="101"/>
      <c r="C520" s="101">
        <v>372</v>
      </c>
      <c r="D520" s="101"/>
      <c r="E520" s="131" t="s">
        <v>77</v>
      </c>
      <c r="F520" s="115">
        <v>12000</v>
      </c>
      <c r="G520" s="115">
        <v>0</v>
      </c>
      <c r="H520" s="115">
        <f t="shared" si="7"/>
        <v>0</v>
      </c>
    </row>
    <row r="521" spans="1:8" ht="15">
      <c r="A521" s="161"/>
      <c r="B521" s="161"/>
      <c r="C521" s="161"/>
      <c r="D521" s="161"/>
      <c r="E521" s="162" t="s">
        <v>245</v>
      </c>
      <c r="F521" s="163">
        <f>F523</f>
        <v>10000</v>
      </c>
      <c r="G521" s="163">
        <f>G523</f>
        <v>21388.23</v>
      </c>
      <c r="H521" s="163">
        <f aca="true" t="shared" si="8" ref="H521:H583">G521/F521*100</f>
        <v>213.8823</v>
      </c>
    </row>
    <row r="522" spans="1:8" ht="15">
      <c r="A522" s="147"/>
      <c r="B522" s="147"/>
      <c r="C522" s="147"/>
      <c r="D522" s="147"/>
      <c r="E522" s="114" t="s">
        <v>22</v>
      </c>
      <c r="F522" s="59">
        <f>F521</f>
        <v>10000</v>
      </c>
      <c r="G522" s="59">
        <f>G521</f>
        <v>21388.23</v>
      </c>
      <c r="H522" s="59">
        <f t="shared" si="8"/>
        <v>213.8823</v>
      </c>
    </row>
    <row r="523" spans="1:8" ht="15">
      <c r="A523" s="165">
        <v>3</v>
      </c>
      <c r="B523" s="101"/>
      <c r="C523" s="101"/>
      <c r="D523" s="101"/>
      <c r="E523" s="129" t="s">
        <v>65</v>
      </c>
      <c r="F523" s="59">
        <f>F524</f>
        <v>10000</v>
      </c>
      <c r="G523" s="59">
        <f>G524</f>
        <v>21388.23</v>
      </c>
      <c r="H523" s="59">
        <f t="shared" si="8"/>
        <v>213.8823</v>
      </c>
    </row>
    <row r="524" spans="1:8" ht="15">
      <c r="A524" s="101"/>
      <c r="B524" s="165">
        <v>32</v>
      </c>
      <c r="C524" s="101"/>
      <c r="D524" s="101"/>
      <c r="E524" s="129" t="s">
        <v>70</v>
      </c>
      <c r="F524" s="59">
        <f>F527</f>
        <v>10000</v>
      </c>
      <c r="G524" s="59">
        <f>G525+G527</f>
        <v>21388.23</v>
      </c>
      <c r="H524" s="59">
        <f t="shared" si="8"/>
        <v>213.8823</v>
      </c>
    </row>
    <row r="525" spans="1:8" ht="15">
      <c r="A525" s="101"/>
      <c r="B525" s="165"/>
      <c r="C525" s="101">
        <v>322</v>
      </c>
      <c r="D525" s="101"/>
      <c r="E525" s="131" t="s">
        <v>72</v>
      </c>
      <c r="F525" s="61">
        <v>0</v>
      </c>
      <c r="G525" s="61">
        <v>9750</v>
      </c>
      <c r="H525" s="59"/>
    </row>
    <row r="526" spans="1:8" ht="15">
      <c r="A526" s="101"/>
      <c r="B526" s="165"/>
      <c r="C526" s="101"/>
      <c r="D526" s="101">
        <v>3224</v>
      </c>
      <c r="E526" s="131" t="s">
        <v>246</v>
      </c>
      <c r="F526" s="61">
        <v>0</v>
      </c>
      <c r="G526" s="61">
        <v>9750</v>
      </c>
      <c r="H526" s="59"/>
    </row>
    <row r="527" spans="1:8" ht="15">
      <c r="A527" s="101"/>
      <c r="B527" s="101"/>
      <c r="C527" s="101">
        <v>329</v>
      </c>
      <c r="D527" s="101"/>
      <c r="E527" s="131" t="s">
        <v>74</v>
      </c>
      <c r="F527" s="115">
        <v>10000</v>
      </c>
      <c r="G527" s="115">
        <v>11638.23</v>
      </c>
      <c r="H527" s="115">
        <f t="shared" si="8"/>
        <v>116.3823</v>
      </c>
    </row>
    <row r="528" spans="1:8" ht="15">
      <c r="A528" s="101"/>
      <c r="B528" s="101"/>
      <c r="C528" s="101"/>
      <c r="D528" s="101">
        <v>3299</v>
      </c>
      <c r="E528" s="131" t="s">
        <v>74</v>
      </c>
      <c r="F528" s="115">
        <v>10000</v>
      </c>
      <c r="G528" s="115">
        <v>11638.23</v>
      </c>
      <c r="H528" s="115">
        <f t="shared" si="8"/>
        <v>116.3823</v>
      </c>
    </row>
    <row r="529" spans="1:8" ht="15">
      <c r="A529" s="161"/>
      <c r="B529" s="161"/>
      <c r="C529" s="161"/>
      <c r="D529" s="161"/>
      <c r="E529" s="162" t="s">
        <v>247</v>
      </c>
      <c r="F529" s="163">
        <f>F531</f>
        <v>6000</v>
      </c>
      <c r="G529" s="163">
        <f>G531</f>
        <v>2831.96</v>
      </c>
      <c r="H529" s="163">
        <f t="shared" si="8"/>
        <v>47.199333333333335</v>
      </c>
    </row>
    <row r="530" spans="1:8" ht="15">
      <c r="A530" s="147"/>
      <c r="B530" s="147"/>
      <c r="C530" s="147"/>
      <c r="D530" s="147"/>
      <c r="E530" s="114" t="s">
        <v>22</v>
      </c>
      <c r="F530" s="59">
        <f>F529</f>
        <v>6000</v>
      </c>
      <c r="G530" s="59">
        <f>G529</f>
        <v>2831.96</v>
      </c>
      <c r="H530" s="59">
        <f t="shared" si="8"/>
        <v>47.199333333333335</v>
      </c>
    </row>
    <row r="531" spans="1:8" ht="15">
      <c r="A531" s="165">
        <v>3</v>
      </c>
      <c r="B531" s="101"/>
      <c r="C531" s="101"/>
      <c r="D531" s="101"/>
      <c r="E531" s="129" t="s">
        <v>65</v>
      </c>
      <c r="F531" s="59">
        <f>F532</f>
        <v>6000</v>
      </c>
      <c r="G531" s="59">
        <f>G532</f>
        <v>2831.96</v>
      </c>
      <c r="H531" s="59">
        <f t="shared" si="8"/>
        <v>47.199333333333335</v>
      </c>
    </row>
    <row r="532" spans="1:8" ht="15">
      <c r="A532" s="101"/>
      <c r="B532" s="165">
        <v>38</v>
      </c>
      <c r="C532" s="101"/>
      <c r="D532" s="101"/>
      <c r="E532" s="129" t="s">
        <v>79</v>
      </c>
      <c r="F532" s="59">
        <f>F533</f>
        <v>6000</v>
      </c>
      <c r="G532" s="59">
        <v>2831.96</v>
      </c>
      <c r="H532" s="59">
        <f t="shared" si="8"/>
        <v>47.199333333333335</v>
      </c>
    </row>
    <row r="533" spans="1:8" ht="15">
      <c r="A533" s="101"/>
      <c r="B533" s="101"/>
      <c r="C533" s="101">
        <v>381</v>
      </c>
      <c r="D533" s="101"/>
      <c r="E533" s="131" t="s">
        <v>80</v>
      </c>
      <c r="F533" s="115">
        <v>6000</v>
      </c>
      <c r="G533" s="115">
        <v>2831.96</v>
      </c>
      <c r="H533" s="115">
        <f t="shared" si="8"/>
        <v>47.199333333333335</v>
      </c>
    </row>
    <row r="534" spans="1:8" ht="15">
      <c r="A534" s="101"/>
      <c r="B534" s="101"/>
      <c r="C534" s="101"/>
      <c r="D534" s="101">
        <v>3811</v>
      </c>
      <c r="E534" s="131" t="s">
        <v>236</v>
      </c>
      <c r="F534" s="115"/>
      <c r="G534" s="115"/>
      <c r="H534" s="115"/>
    </row>
    <row r="535" spans="1:9" ht="15">
      <c r="A535" s="109"/>
      <c r="B535" s="109"/>
      <c r="C535" s="109"/>
      <c r="D535" s="109"/>
      <c r="E535" s="141" t="s">
        <v>248</v>
      </c>
      <c r="F535" s="36">
        <f>F537</f>
        <v>42000</v>
      </c>
      <c r="G535" s="36">
        <f>G537</f>
        <v>53770.2</v>
      </c>
      <c r="H535" s="36">
        <f t="shared" si="8"/>
        <v>128.0242857142857</v>
      </c>
      <c r="I535" s="1"/>
    </row>
    <row r="536" spans="1:8" ht="15">
      <c r="A536" s="101"/>
      <c r="B536" s="101"/>
      <c r="C536" s="101"/>
      <c r="D536" s="101"/>
      <c r="E536" s="114" t="s">
        <v>238</v>
      </c>
      <c r="F536" s="115"/>
      <c r="G536" s="115"/>
      <c r="H536" s="115"/>
    </row>
    <row r="537" spans="1:8" ht="15">
      <c r="A537" s="164"/>
      <c r="B537" s="164"/>
      <c r="C537" s="164"/>
      <c r="D537" s="164"/>
      <c r="E537" s="110" t="s">
        <v>249</v>
      </c>
      <c r="F537" s="36">
        <f>F538+F544+F555+F560</f>
        <v>42000</v>
      </c>
      <c r="G537" s="36">
        <f>G538+G544+G555+G560</f>
        <v>53770.2</v>
      </c>
      <c r="H537" s="36">
        <f t="shared" si="8"/>
        <v>128.0242857142857</v>
      </c>
    </row>
    <row r="538" spans="1:8" ht="15">
      <c r="A538" s="161"/>
      <c r="B538" s="161"/>
      <c r="C538" s="161"/>
      <c r="D538" s="161"/>
      <c r="E538" s="162" t="s">
        <v>250</v>
      </c>
      <c r="F538" s="163">
        <f>F540</f>
        <v>15000</v>
      </c>
      <c r="G538" s="163">
        <f>G540</f>
        <v>10055.01</v>
      </c>
      <c r="H538" s="163">
        <f t="shared" si="8"/>
        <v>67.0334</v>
      </c>
    </row>
    <row r="539" spans="1:8" ht="15">
      <c r="A539" s="101"/>
      <c r="B539" s="101"/>
      <c r="C539" s="101"/>
      <c r="D539" s="101"/>
      <c r="E539" s="114" t="s">
        <v>22</v>
      </c>
      <c r="F539" s="59">
        <f>F538</f>
        <v>15000</v>
      </c>
      <c r="G539" s="59">
        <f>G538</f>
        <v>10055.01</v>
      </c>
      <c r="H539" s="59">
        <f t="shared" si="8"/>
        <v>67.0334</v>
      </c>
    </row>
    <row r="540" spans="1:8" ht="15">
      <c r="A540" s="165">
        <v>3</v>
      </c>
      <c r="B540" s="101"/>
      <c r="C540" s="101"/>
      <c r="D540" s="101"/>
      <c r="E540" s="129" t="s">
        <v>65</v>
      </c>
      <c r="F540" s="59">
        <f>F541</f>
        <v>15000</v>
      </c>
      <c r="G540" s="59">
        <f>G541</f>
        <v>10055.01</v>
      </c>
      <c r="H540" s="59">
        <f t="shared" si="8"/>
        <v>67.0334</v>
      </c>
    </row>
    <row r="541" spans="1:8" ht="15">
      <c r="A541" s="101"/>
      <c r="B541" s="165">
        <v>32</v>
      </c>
      <c r="C541" s="101"/>
      <c r="D541" s="101"/>
      <c r="E541" s="129" t="s">
        <v>70</v>
      </c>
      <c r="F541" s="59">
        <f>F542</f>
        <v>15000</v>
      </c>
      <c r="G541" s="59">
        <v>10055.01</v>
      </c>
      <c r="H541" s="59">
        <f t="shared" si="8"/>
        <v>67.0334</v>
      </c>
    </row>
    <row r="542" spans="1:8" ht="15">
      <c r="A542" s="101"/>
      <c r="B542" s="101"/>
      <c r="C542" s="101">
        <v>329</v>
      </c>
      <c r="D542" s="101"/>
      <c r="E542" s="131" t="s">
        <v>74</v>
      </c>
      <c r="F542" s="115">
        <v>15000</v>
      </c>
      <c r="G542" s="115">
        <v>10055.01</v>
      </c>
      <c r="H542" s="115">
        <f t="shared" si="8"/>
        <v>67.0334</v>
      </c>
    </row>
    <row r="543" spans="1:8" ht="15">
      <c r="A543" s="101"/>
      <c r="B543" s="101"/>
      <c r="C543" s="101"/>
      <c r="D543" s="101">
        <v>3299</v>
      </c>
      <c r="E543" s="131" t="s">
        <v>251</v>
      </c>
      <c r="F543" s="115">
        <v>15000</v>
      </c>
      <c r="G543" s="115">
        <v>10055.01</v>
      </c>
      <c r="H543" s="115">
        <f t="shared" si="8"/>
        <v>67.0334</v>
      </c>
    </row>
    <row r="544" spans="1:8" ht="15" customHeight="1">
      <c r="A544" s="161"/>
      <c r="B544" s="161"/>
      <c r="C544" s="161"/>
      <c r="D544" s="161"/>
      <c r="E544" s="162" t="s">
        <v>252</v>
      </c>
      <c r="F544" s="163">
        <f>F546</f>
        <v>20000</v>
      </c>
      <c r="G544" s="193">
        <f>G546</f>
        <v>39515.189999999995</v>
      </c>
      <c r="H544" s="163">
        <f t="shared" si="8"/>
        <v>197.57594999999998</v>
      </c>
    </row>
    <row r="545" spans="1:8" ht="15">
      <c r="A545" s="101"/>
      <c r="B545" s="101"/>
      <c r="C545" s="101"/>
      <c r="D545" s="101"/>
      <c r="E545" s="114" t="s">
        <v>22</v>
      </c>
      <c r="F545" s="59">
        <f>F544</f>
        <v>20000</v>
      </c>
      <c r="G545" s="59">
        <f>G544</f>
        <v>39515.189999999995</v>
      </c>
      <c r="H545" s="59">
        <f t="shared" si="8"/>
        <v>197.57594999999998</v>
      </c>
    </row>
    <row r="546" spans="1:8" ht="15">
      <c r="A546" s="165">
        <v>3</v>
      </c>
      <c r="B546" s="101"/>
      <c r="C546" s="101"/>
      <c r="D546" s="101"/>
      <c r="E546" s="129" t="s">
        <v>65</v>
      </c>
      <c r="F546" s="59">
        <f>F547</f>
        <v>20000</v>
      </c>
      <c r="G546" s="125">
        <f>G547+G552</f>
        <v>39515.189999999995</v>
      </c>
      <c r="H546" s="59">
        <f t="shared" si="8"/>
        <v>197.57594999999998</v>
      </c>
    </row>
    <row r="547" spans="1:8" ht="15">
      <c r="A547" s="101"/>
      <c r="B547" s="165">
        <v>32</v>
      </c>
      <c r="C547" s="101"/>
      <c r="D547" s="101"/>
      <c r="E547" s="129" t="s">
        <v>70</v>
      </c>
      <c r="F547" s="59">
        <f>F550</f>
        <v>20000</v>
      </c>
      <c r="G547" s="59">
        <f>G548+G550</f>
        <v>37791.09</v>
      </c>
      <c r="H547" s="59">
        <f t="shared" si="8"/>
        <v>188.95544999999998</v>
      </c>
    </row>
    <row r="548" spans="1:8" ht="15">
      <c r="A548" s="101"/>
      <c r="B548" s="165"/>
      <c r="C548" s="101">
        <v>322</v>
      </c>
      <c r="D548" s="101"/>
      <c r="E548" s="131" t="s">
        <v>72</v>
      </c>
      <c r="F548" s="61">
        <v>0</v>
      </c>
      <c r="G548" s="61">
        <v>15910.92</v>
      </c>
      <c r="H548" s="59"/>
    </row>
    <row r="549" spans="1:8" ht="15">
      <c r="A549" s="101"/>
      <c r="B549" s="165"/>
      <c r="C549" s="101"/>
      <c r="D549" s="101">
        <v>3224</v>
      </c>
      <c r="E549" s="131" t="s">
        <v>246</v>
      </c>
      <c r="F549" s="61">
        <v>0</v>
      </c>
      <c r="G549" s="61">
        <v>15910.92</v>
      </c>
      <c r="H549" s="59"/>
    </row>
    <row r="550" spans="1:8" ht="15">
      <c r="A550" s="101"/>
      <c r="B550" s="101"/>
      <c r="C550" s="101">
        <v>329</v>
      </c>
      <c r="D550" s="101"/>
      <c r="E550" s="131" t="s">
        <v>74</v>
      </c>
      <c r="F550" s="115">
        <v>20000</v>
      </c>
      <c r="G550" s="115">
        <v>21880.17</v>
      </c>
      <c r="H550" s="115">
        <f t="shared" si="8"/>
        <v>109.40084999999999</v>
      </c>
    </row>
    <row r="551" spans="1:8" ht="15">
      <c r="A551" s="101"/>
      <c r="B551" s="101"/>
      <c r="C551" s="101"/>
      <c r="D551" s="101">
        <v>3299</v>
      </c>
      <c r="E551" s="131" t="s">
        <v>74</v>
      </c>
      <c r="F551" s="115">
        <v>20000</v>
      </c>
      <c r="G551" s="115">
        <v>21880.17</v>
      </c>
      <c r="H551" s="115">
        <f t="shared" si="8"/>
        <v>109.40084999999999</v>
      </c>
    </row>
    <row r="552" spans="1:8" ht="15">
      <c r="A552" s="101"/>
      <c r="B552" s="165">
        <v>38</v>
      </c>
      <c r="C552" s="101"/>
      <c r="D552" s="101"/>
      <c r="E552" s="129" t="s">
        <v>79</v>
      </c>
      <c r="F552" s="59">
        <v>0</v>
      </c>
      <c r="G552" s="59">
        <v>1724.1</v>
      </c>
      <c r="H552" s="115"/>
    </row>
    <row r="553" spans="1:8" ht="15">
      <c r="A553" s="101"/>
      <c r="B553" s="101"/>
      <c r="C553" s="101">
        <v>381</v>
      </c>
      <c r="D553" s="101"/>
      <c r="E553" s="131" t="s">
        <v>80</v>
      </c>
      <c r="F553" s="115">
        <v>0</v>
      </c>
      <c r="G553" s="115">
        <v>1724.1</v>
      </c>
      <c r="H553" s="115"/>
    </row>
    <row r="554" spans="1:8" ht="15">
      <c r="A554" s="101"/>
      <c r="B554" s="101"/>
      <c r="C554" s="101"/>
      <c r="D554" s="101">
        <v>3811</v>
      </c>
      <c r="E554" s="131" t="s">
        <v>253</v>
      </c>
      <c r="F554" s="115">
        <v>0</v>
      </c>
      <c r="G554" s="115">
        <v>1724.1</v>
      </c>
      <c r="H554" s="115"/>
    </row>
    <row r="555" spans="1:8" ht="30">
      <c r="A555" s="161"/>
      <c r="B555" s="161"/>
      <c r="C555" s="161"/>
      <c r="D555" s="161"/>
      <c r="E555" s="162" t="s">
        <v>254</v>
      </c>
      <c r="F555" s="163">
        <f>F557</f>
        <v>3000</v>
      </c>
      <c r="G555" s="163">
        <f>G557</f>
        <v>0</v>
      </c>
      <c r="H555" s="163">
        <f t="shared" si="8"/>
        <v>0</v>
      </c>
    </row>
    <row r="556" spans="1:8" ht="15">
      <c r="A556" s="101"/>
      <c r="B556" s="101"/>
      <c r="C556" s="101"/>
      <c r="D556" s="101"/>
      <c r="E556" s="114" t="s">
        <v>22</v>
      </c>
      <c r="F556" s="59">
        <f>F555</f>
        <v>3000</v>
      </c>
      <c r="G556" s="59">
        <f>G555</f>
        <v>0</v>
      </c>
      <c r="H556" s="59">
        <f t="shared" si="8"/>
        <v>0</v>
      </c>
    </row>
    <row r="557" spans="1:8" ht="15">
      <c r="A557" s="165">
        <v>3</v>
      </c>
      <c r="B557" s="101"/>
      <c r="C557" s="101"/>
      <c r="D557" s="101"/>
      <c r="E557" s="129" t="s">
        <v>65</v>
      </c>
      <c r="F557" s="59">
        <f>F558</f>
        <v>3000</v>
      </c>
      <c r="G557" s="59">
        <f>G558</f>
        <v>0</v>
      </c>
      <c r="H557" s="59">
        <f t="shared" si="8"/>
        <v>0</v>
      </c>
    </row>
    <row r="558" spans="1:8" ht="15">
      <c r="A558" s="101"/>
      <c r="B558" s="165">
        <v>37</v>
      </c>
      <c r="C558" s="101"/>
      <c r="D558" s="101"/>
      <c r="E558" s="129" t="s">
        <v>70</v>
      </c>
      <c r="F558" s="59">
        <f>F559</f>
        <v>3000</v>
      </c>
      <c r="G558" s="59">
        <v>0</v>
      </c>
      <c r="H558" s="59">
        <f t="shared" si="8"/>
        <v>0</v>
      </c>
    </row>
    <row r="559" spans="1:8" ht="26.25">
      <c r="A559" s="101"/>
      <c r="B559" s="101"/>
      <c r="C559" s="101">
        <v>372</v>
      </c>
      <c r="D559" s="101"/>
      <c r="E559" s="131" t="s">
        <v>77</v>
      </c>
      <c r="F559" s="115">
        <v>3000</v>
      </c>
      <c r="G559" s="115">
        <v>0</v>
      </c>
      <c r="H559" s="115">
        <f t="shared" si="8"/>
        <v>0</v>
      </c>
    </row>
    <row r="560" spans="1:8" ht="30">
      <c r="A560" s="161"/>
      <c r="B560" s="161"/>
      <c r="C560" s="161"/>
      <c r="D560" s="161"/>
      <c r="E560" s="162" t="s">
        <v>255</v>
      </c>
      <c r="F560" s="163">
        <f>F562</f>
        <v>4000</v>
      </c>
      <c r="G560" s="163">
        <f>G562</f>
        <v>4200</v>
      </c>
      <c r="H560" s="163">
        <f t="shared" si="8"/>
        <v>105</v>
      </c>
    </row>
    <row r="561" spans="1:8" ht="15">
      <c r="A561" s="101"/>
      <c r="B561" s="101"/>
      <c r="C561" s="101"/>
      <c r="D561" s="101"/>
      <c r="E561" s="114" t="s">
        <v>22</v>
      </c>
      <c r="F561" s="59">
        <f>F560</f>
        <v>4000</v>
      </c>
      <c r="G561" s="59">
        <f>G560</f>
        <v>4200</v>
      </c>
      <c r="H561" s="59">
        <f t="shared" si="8"/>
        <v>105</v>
      </c>
    </row>
    <row r="562" spans="1:8" ht="15">
      <c r="A562" s="165">
        <v>3</v>
      </c>
      <c r="B562" s="101"/>
      <c r="C562" s="101"/>
      <c r="D562" s="101"/>
      <c r="E562" s="129" t="s">
        <v>65</v>
      </c>
      <c r="F562" s="59">
        <f>F563</f>
        <v>4000</v>
      </c>
      <c r="G562" s="59">
        <f>G563</f>
        <v>4200</v>
      </c>
      <c r="H562" s="59">
        <f t="shared" si="8"/>
        <v>105</v>
      </c>
    </row>
    <row r="563" spans="1:8" ht="15">
      <c r="A563" s="101"/>
      <c r="B563" s="165">
        <v>38</v>
      </c>
      <c r="C563" s="101"/>
      <c r="D563" s="101"/>
      <c r="E563" s="129" t="s">
        <v>79</v>
      </c>
      <c r="F563" s="59">
        <f>F564</f>
        <v>4000</v>
      </c>
      <c r="G563" s="59">
        <v>4200</v>
      </c>
      <c r="H563" s="59">
        <f t="shared" si="8"/>
        <v>105</v>
      </c>
    </row>
    <row r="564" spans="1:8" ht="15">
      <c r="A564" s="101"/>
      <c r="B564" s="101"/>
      <c r="C564" s="101">
        <v>381</v>
      </c>
      <c r="D564" s="101"/>
      <c r="E564" s="131" t="s">
        <v>80</v>
      </c>
      <c r="F564" s="115">
        <v>4000</v>
      </c>
      <c r="G564" s="115">
        <v>4200</v>
      </c>
      <c r="H564" s="115">
        <f t="shared" si="8"/>
        <v>105</v>
      </c>
    </row>
    <row r="565" spans="1:8" ht="15">
      <c r="A565" s="101"/>
      <c r="B565" s="101"/>
      <c r="C565" s="101"/>
      <c r="D565" s="101">
        <v>3811</v>
      </c>
      <c r="E565" s="131" t="s">
        <v>253</v>
      </c>
      <c r="F565" s="115">
        <v>4000</v>
      </c>
      <c r="G565" s="115">
        <v>4200</v>
      </c>
      <c r="H565" s="115">
        <f t="shared" si="8"/>
        <v>105</v>
      </c>
    </row>
    <row r="566" spans="1:8" ht="15">
      <c r="A566" s="109"/>
      <c r="B566" s="109"/>
      <c r="C566" s="109"/>
      <c r="D566" s="109"/>
      <c r="E566" s="141" t="s">
        <v>256</v>
      </c>
      <c r="F566" s="36">
        <f>F568</f>
        <v>82000</v>
      </c>
      <c r="G566" s="36">
        <f>G568</f>
        <v>72951.1</v>
      </c>
      <c r="H566" s="36">
        <f t="shared" si="8"/>
        <v>88.96475609756098</v>
      </c>
    </row>
    <row r="567" spans="1:8" ht="15">
      <c r="A567" s="101"/>
      <c r="B567" s="101"/>
      <c r="C567" s="101"/>
      <c r="D567" s="101"/>
      <c r="E567" s="114" t="s">
        <v>257</v>
      </c>
      <c r="F567" s="115"/>
      <c r="G567" s="115"/>
      <c r="H567" s="115"/>
    </row>
    <row r="568" spans="1:8" ht="15">
      <c r="A568" s="164"/>
      <c r="B568" s="164"/>
      <c r="C568" s="164"/>
      <c r="D568" s="164"/>
      <c r="E568" s="110" t="s">
        <v>258</v>
      </c>
      <c r="F568" s="36">
        <f>F575+F585+F591+F597+F603+F611+F617</f>
        <v>82000</v>
      </c>
      <c r="G568" s="36">
        <f>G575+G585+G591+G597+G603+G611+G617</f>
        <v>72951.1</v>
      </c>
      <c r="H568" s="36">
        <f t="shared" si="8"/>
        <v>88.96475609756098</v>
      </c>
    </row>
    <row r="569" spans="1:8" ht="15">
      <c r="A569" s="165">
        <v>3</v>
      </c>
      <c r="B569" s="101"/>
      <c r="C569" s="101"/>
      <c r="D569" s="101"/>
      <c r="E569" s="129" t="s">
        <v>65</v>
      </c>
      <c r="F569" s="40"/>
      <c r="G569" s="40"/>
      <c r="H569" s="40"/>
    </row>
    <row r="570" spans="1:8" ht="15">
      <c r="A570" s="101"/>
      <c r="B570" s="165">
        <v>37</v>
      </c>
      <c r="C570" s="101"/>
      <c r="D570" s="101"/>
      <c r="E570" s="129" t="s">
        <v>244</v>
      </c>
      <c r="F570" s="40"/>
      <c r="G570" s="40"/>
      <c r="H570" s="40"/>
    </row>
    <row r="571" spans="1:8" ht="26.25">
      <c r="A571" s="101"/>
      <c r="B571" s="165"/>
      <c r="C571" s="101">
        <v>372</v>
      </c>
      <c r="D571" s="101"/>
      <c r="E571" s="131" t="s">
        <v>77</v>
      </c>
      <c r="F571" s="40"/>
      <c r="G571" s="40"/>
      <c r="H571" s="40"/>
    </row>
    <row r="572" spans="1:8" ht="15">
      <c r="A572" s="101"/>
      <c r="B572" s="165">
        <v>38</v>
      </c>
      <c r="C572" s="101"/>
      <c r="D572" s="101"/>
      <c r="E572" s="129" t="s">
        <v>79</v>
      </c>
      <c r="F572" s="40"/>
      <c r="G572" s="40"/>
      <c r="H572" s="40"/>
    </row>
    <row r="573" spans="1:8" ht="15">
      <c r="A573" s="101"/>
      <c r="B573" s="101"/>
      <c r="C573" s="101">
        <v>381</v>
      </c>
      <c r="D573" s="101"/>
      <c r="E573" s="131" t="s">
        <v>80</v>
      </c>
      <c r="F573" s="40"/>
      <c r="G573" s="40"/>
      <c r="H573" s="40"/>
    </row>
    <row r="574" spans="1:8" ht="15">
      <c r="A574" s="101"/>
      <c r="B574" s="101"/>
      <c r="C574" s="101"/>
      <c r="D574" s="101">
        <v>3811</v>
      </c>
      <c r="E574" s="131" t="s">
        <v>236</v>
      </c>
      <c r="F574" s="40"/>
      <c r="G574" s="40"/>
      <c r="H574" s="40"/>
    </row>
    <row r="575" spans="1:8" ht="15">
      <c r="A575" s="161"/>
      <c r="B575" s="161"/>
      <c r="C575" s="161"/>
      <c r="D575" s="161"/>
      <c r="E575" s="162" t="s">
        <v>259</v>
      </c>
      <c r="F575" s="163">
        <f>F577</f>
        <v>5000</v>
      </c>
      <c r="G575" s="163">
        <f>G577</f>
        <v>9258.1</v>
      </c>
      <c r="H575" s="163">
        <f t="shared" si="8"/>
        <v>185.162</v>
      </c>
    </row>
    <row r="576" spans="1:8" ht="15">
      <c r="A576" s="101"/>
      <c r="B576" s="101"/>
      <c r="C576" s="101"/>
      <c r="D576" s="101"/>
      <c r="E576" s="114" t="s">
        <v>22</v>
      </c>
      <c r="F576" s="59">
        <f>F575</f>
        <v>5000</v>
      </c>
      <c r="G576" s="59">
        <f>G575</f>
        <v>9258.1</v>
      </c>
      <c r="H576" s="59">
        <f t="shared" si="8"/>
        <v>185.162</v>
      </c>
    </row>
    <row r="577" spans="1:8" ht="15">
      <c r="A577" s="165">
        <v>3</v>
      </c>
      <c r="B577" s="101"/>
      <c r="C577" s="101"/>
      <c r="D577" s="101"/>
      <c r="E577" s="129" t="s">
        <v>65</v>
      </c>
      <c r="F577" s="59">
        <f>F581</f>
        <v>5000</v>
      </c>
      <c r="G577" s="59">
        <f>G578+G581</f>
        <v>9258.1</v>
      </c>
      <c r="H577" s="59">
        <f t="shared" si="8"/>
        <v>185.162</v>
      </c>
    </row>
    <row r="578" spans="1:8" ht="15">
      <c r="A578" s="165"/>
      <c r="B578" s="165">
        <v>32</v>
      </c>
      <c r="C578" s="165"/>
      <c r="D578" s="165"/>
      <c r="E578" s="129" t="s">
        <v>70</v>
      </c>
      <c r="F578" s="59">
        <v>0</v>
      </c>
      <c r="G578" s="59">
        <v>1214.5</v>
      </c>
      <c r="H578" s="59"/>
    </row>
    <row r="579" spans="1:8" ht="15">
      <c r="A579" s="165"/>
      <c r="B579" s="101"/>
      <c r="C579" s="101">
        <v>329</v>
      </c>
      <c r="D579" s="101"/>
      <c r="E579" s="131" t="s">
        <v>74</v>
      </c>
      <c r="F579" s="61">
        <v>0</v>
      </c>
      <c r="G579" s="61">
        <v>1214.5</v>
      </c>
      <c r="H579" s="59"/>
    </row>
    <row r="580" spans="1:8" ht="15">
      <c r="A580" s="165"/>
      <c r="B580" s="101"/>
      <c r="C580" s="101"/>
      <c r="D580" s="101">
        <v>3299</v>
      </c>
      <c r="E580" s="131" t="s">
        <v>74</v>
      </c>
      <c r="F580" s="61">
        <v>0</v>
      </c>
      <c r="G580" s="61">
        <v>1214.5</v>
      </c>
      <c r="H580" s="59"/>
    </row>
    <row r="581" spans="1:8" ht="15">
      <c r="A581" s="101"/>
      <c r="B581" s="165">
        <v>37</v>
      </c>
      <c r="C581" s="101"/>
      <c r="D581" s="101"/>
      <c r="E581" s="129" t="s">
        <v>244</v>
      </c>
      <c r="F581" s="59">
        <f>F582</f>
        <v>5000</v>
      </c>
      <c r="G581" s="59">
        <f>G582</f>
        <v>8043.6</v>
      </c>
      <c r="H581" s="59">
        <f t="shared" si="8"/>
        <v>160.872</v>
      </c>
    </row>
    <row r="582" spans="1:8" ht="26.25">
      <c r="A582" s="101"/>
      <c r="B582" s="165"/>
      <c r="C582" s="101">
        <v>372</v>
      </c>
      <c r="D582" s="101"/>
      <c r="E582" s="131" t="s">
        <v>77</v>
      </c>
      <c r="F582" s="115">
        <f>F583+F584</f>
        <v>5000</v>
      </c>
      <c r="G582" s="115">
        <f>G583+G584</f>
        <v>8043.6</v>
      </c>
      <c r="H582" s="115">
        <f t="shared" si="8"/>
        <v>160.872</v>
      </c>
    </row>
    <row r="583" spans="1:8" ht="15">
      <c r="A583" s="101"/>
      <c r="B583" s="101"/>
      <c r="C583" s="101"/>
      <c r="D583" s="101">
        <v>3721</v>
      </c>
      <c r="E583" s="131" t="s">
        <v>260</v>
      </c>
      <c r="F583" s="115">
        <v>5000</v>
      </c>
      <c r="G583" s="115">
        <v>7350</v>
      </c>
      <c r="H583" s="115">
        <f t="shared" si="8"/>
        <v>147</v>
      </c>
    </row>
    <row r="584" spans="1:8" ht="15">
      <c r="A584" s="101"/>
      <c r="B584" s="101"/>
      <c r="C584" s="101"/>
      <c r="D584" s="101">
        <v>3722</v>
      </c>
      <c r="E584" s="131" t="s">
        <v>261</v>
      </c>
      <c r="F584" s="115">
        <v>0</v>
      </c>
      <c r="G584" s="115">
        <v>693.6</v>
      </c>
      <c r="H584" s="115"/>
    </row>
    <row r="585" spans="1:8" ht="31.5" customHeight="1">
      <c r="A585" s="161"/>
      <c r="B585" s="161"/>
      <c r="C585" s="161"/>
      <c r="D585" s="161"/>
      <c r="E585" s="162" t="s">
        <v>262</v>
      </c>
      <c r="F585" s="163">
        <f>F587</f>
        <v>12000</v>
      </c>
      <c r="G585" s="163">
        <f>G587</f>
        <v>11643</v>
      </c>
      <c r="H585" s="163">
        <f aca="true" t="shared" si="9" ref="H585:H648">G585/F585*100</f>
        <v>97.02499999999999</v>
      </c>
    </row>
    <row r="586" spans="1:8" ht="15">
      <c r="A586" s="101"/>
      <c r="B586" s="101"/>
      <c r="C586" s="101"/>
      <c r="D586" s="101"/>
      <c r="E586" s="114" t="s">
        <v>22</v>
      </c>
      <c r="F586" s="59">
        <f>F585</f>
        <v>12000</v>
      </c>
      <c r="G586" s="59">
        <f>G585</f>
        <v>11643</v>
      </c>
      <c r="H586" s="59">
        <f t="shared" si="9"/>
        <v>97.02499999999999</v>
      </c>
    </row>
    <row r="587" spans="1:8" ht="15">
      <c r="A587" s="165">
        <v>3</v>
      </c>
      <c r="B587" s="101"/>
      <c r="C587" s="101"/>
      <c r="D587" s="101"/>
      <c r="E587" s="129" t="s">
        <v>65</v>
      </c>
      <c r="F587" s="59">
        <f>F588</f>
        <v>12000</v>
      </c>
      <c r="G587" s="59">
        <f>G588</f>
        <v>11643</v>
      </c>
      <c r="H587" s="59">
        <f t="shared" si="9"/>
        <v>97.02499999999999</v>
      </c>
    </row>
    <row r="588" spans="1:8" ht="15">
      <c r="A588" s="101"/>
      <c r="B588" s="165">
        <v>37</v>
      </c>
      <c r="C588" s="101"/>
      <c r="D588" s="101"/>
      <c r="E588" s="129" t="s">
        <v>244</v>
      </c>
      <c r="F588" s="59">
        <f>F589</f>
        <v>12000</v>
      </c>
      <c r="G588" s="59">
        <v>11643</v>
      </c>
      <c r="H588" s="59">
        <f t="shared" si="9"/>
        <v>97.02499999999999</v>
      </c>
    </row>
    <row r="589" spans="1:8" ht="26.25">
      <c r="A589" s="101"/>
      <c r="B589" s="101"/>
      <c r="C589" s="101">
        <v>372</v>
      </c>
      <c r="D589" s="101"/>
      <c r="E589" s="131" t="s">
        <v>77</v>
      </c>
      <c r="F589" s="115">
        <v>12000</v>
      </c>
      <c r="G589" s="115">
        <v>11643</v>
      </c>
      <c r="H589" s="115">
        <f t="shared" si="9"/>
        <v>97.02499999999999</v>
      </c>
    </row>
    <row r="590" spans="1:8" ht="15">
      <c r="A590" s="101"/>
      <c r="B590" s="101"/>
      <c r="C590" s="101"/>
      <c r="D590" s="101">
        <v>3721</v>
      </c>
      <c r="E590" s="131" t="s">
        <v>260</v>
      </c>
      <c r="F590" s="115">
        <v>12000</v>
      </c>
      <c r="G590" s="115">
        <v>11643</v>
      </c>
      <c r="H590" s="115">
        <f t="shared" si="9"/>
        <v>97.02499999999999</v>
      </c>
    </row>
    <row r="591" spans="1:8" ht="15">
      <c r="A591" s="161"/>
      <c r="B591" s="161"/>
      <c r="C591" s="161"/>
      <c r="D591" s="161"/>
      <c r="E591" s="162" t="s">
        <v>263</v>
      </c>
      <c r="F591" s="163">
        <f>F593</f>
        <v>20000</v>
      </c>
      <c r="G591" s="163">
        <f>G593</f>
        <v>18000</v>
      </c>
      <c r="H591" s="163">
        <f t="shared" si="9"/>
        <v>90</v>
      </c>
    </row>
    <row r="592" spans="1:8" ht="15">
      <c r="A592" s="101"/>
      <c r="B592" s="101"/>
      <c r="C592" s="101"/>
      <c r="D592" s="101"/>
      <c r="E592" s="114" t="s">
        <v>22</v>
      </c>
      <c r="F592" s="59">
        <f>F591</f>
        <v>20000</v>
      </c>
      <c r="G592" s="59">
        <f>G591</f>
        <v>18000</v>
      </c>
      <c r="H592" s="59">
        <f t="shared" si="9"/>
        <v>90</v>
      </c>
    </row>
    <row r="593" spans="1:8" ht="15">
      <c r="A593" s="165">
        <v>3</v>
      </c>
      <c r="B593" s="101"/>
      <c r="C593" s="101"/>
      <c r="D593" s="101"/>
      <c r="E593" s="129" t="s">
        <v>65</v>
      </c>
      <c r="F593" s="59">
        <f>F594</f>
        <v>20000</v>
      </c>
      <c r="G593" s="59">
        <f>G594</f>
        <v>18000</v>
      </c>
      <c r="H593" s="59">
        <f t="shared" si="9"/>
        <v>90</v>
      </c>
    </row>
    <row r="594" spans="1:8" ht="15">
      <c r="A594" s="101"/>
      <c r="B594" s="165">
        <v>37</v>
      </c>
      <c r="C594" s="101"/>
      <c r="D594" s="101"/>
      <c r="E594" s="129" t="s">
        <v>244</v>
      </c>
      <c r="F594" s="59">
        <f>F595</f>
        <v>20000</v>
      </c>
      <c r="G594" s="59">
        <v>18000</v>
      </c>
      <c r="H594" s="59">
        <f t="shared" si="9"/>
        <v>90</v>
      </c>
    </row>
    <row r="595" spans="1:8" ht="26.25">
      <c r="A595" s="101"/>
      <c r="B595" s="101"/>
      <c r="C595" s="101">
        <v>372</v>
      </c>
      <c r="D595" s="101"/>
      <c r="E595" s="131" t="s">
        <v>77</v>
      </c>
      <c r="F595" s="115">
        <v>20000</v>
      </c>
      <c r="G595" s="115">
        <v>18000</v>
      </c>
      <c r="H595" s="115">
        <f t="shared" si="9"/>
        <v>90</v>
      </c>
    </row>
    <row r="596" spans="1:8" ht="15">
      <c r="A596" s="101"/>
      <c r="B596" s="101"/>
      <c r="C596" s="101"/>
      <c r="D596" s="101">
        <v>3721</v>
      </c>
      <c r="E596" s="131" t="s">
        <v>260</v>
      </c>
      <c r="F596" s="115">
        <v>20000</v>
      </c>
      <c r="G596" s="115">
        <v>18000</v>
      </c>
      <c r="H596" s="115">
        <f t="shared" si="9"/>
        <v>90</v>
      </c>
    </row>
    <row r="597" spans="1:8" ht="15">
      <c r="A597" s="161"/>
      <c r="B597" s="161"/>
      <c r="C597" s="161"/>
      <c r="D597" s="161"/>
      <c r="E597" s="162" t="s">
        <v>264</v>
      </c>
      <c r="F597" s="163">
        <f>F599</f>
        <v>12000</v>
      </c>
      <c r="G597" s="163">
        <f>G599</f>
        <v>13600</v>
      </c>
      <c r="H597" s="163">
        <f t="shared" si="9"/>
        <v>113.33333333333333</v>
      </c>
    </row>
    <row r="598" spans="1:8" ht="15">
      <c r="A598" s="101"/>
      <c r="B598" s="101"/>
      <c r="C598" s="101"/>
      <c r="D598" s="101"/>
      <c r="E598" s="114" t="s">
        <v>22</v>
      </c>
      <c r="F598" s="59">
        <f>F597</f>
        <v>12000</v>
      </c>
      <c r="G598" s="59">
        <f>G597</f>
        <v>13600</v>
      </c>
      <c r="H598" s="59">
        <f t="shared" si="9"/>
        <v>113.33333333333333</v>
      </c>
    </row>
    <row r="599" spans="1:8" ht="15">
      <c r="A599" s="165">
        <v>3</v>
      </c>
      <c r="B599" s="101"/>
      <c r="C599" s="101"/>
      <c r="D599" s="101"/>
      <c r="E599" s="129" t="s">
        <v>65</v>
      </c>
      <c r="F599" s="59">
        <f>F600</f>
        <v>12000</v>
      </c>
      <c r="G599" s="59">
        <f>G600</f>
        <v>13600</v>
      </c>
      <c r="H599" s="59">
        <f t="shared" si="9"/>
        <v>113.33333333333333</v>
      </c>
    </row>
    <row r="600" spans="1:8" ht="15">
      <c r="A600" s="101"/>
      <c r="B600" s="165">
        <v>37</v>
      </c>
      <c r="C600" s="101"/>
      <c r="D600" s="101"/>
      <c r="E600" s="129" t="s">
        <v>244</v>
      </c>
      <c r="F600" s="59">
        <f>F601</f>
        <v>12000</v>
      </c>
      <c r="G600" s="59">
        <v>13600</v>
      </c>
      <c r="H600" s="59">
        <f t="shared" si="9"/>
        <v>113.33333333333333</v>
      </c>
    </row>
    <row r="601" spans="1:8" ht="25.5" customHeight="1">
      <c r="A601" s="101"/>
      <c r="B601" s="101"/>
      <c r="C601" s="101">
        <v>372</v>
      </c>
      <c r="D601" s="101"/>
      <c r="E601" s="131" t="s">
        <v>77</v>
      </c>
      <c r="F601" s="115">
        <v>12000</v>
      </c>
      <c r="G601" s="115">
        <v>13600</v>
      </c>
      <c r="H601" s="115">
        <f t="shared" si="9"/>
        <v>113.33333333333333</v>
      </c>
    </row>
    <row r="602" spans="1:8" ht="25.5" customHeight="1">
      <c r="A602" s="101"/>
      <c r="B602" s="101"/>
      <c r="C602" s="101"/>
      <c r="D602" s="101">
        <v>3721</v>
      </c>
      <c r="E602" s="131" t="s">
        <v>260</v>
      </c>
      <c r="F602" s="115">
        <v>12000</v>
      </c>
      <c r="G602" s="115">
        <v>13600</v>
      </c>
      <c r="H602" s="115">
        <f t="shared" si="9"/>
        <v>113.33333333333333</v>
      </c>
    </row>
    <row r="603" spans="1:8" ht="14.25" customHeight="1">
      <c r="A603" s="161"/>
      <c r="B603" s="161"/>
      <c r="C603" s="161"/>
      <c r="D603" s="161"/>
      <c r="E603" s="162" t="s">
        <v>265</v>
      </c>
      <c r="F603" s="163">
        <f>F605</f>
        <v>8000</v>
      </c>
      <c r="G603" s="163">
        <f>G605</f>
        <v>8000</v>
      </c>
      <c r="H603" s="163">
        <f t="shared" si="9"/>
        <v>100</v>
      </c>
    </row>
    <row r="604" spans="1:8" ht="15">
      <c r="A604" s="101"/>
      <c r="B604" s="101"/>
      <c r="C604" s="101"/>
      <c r="D604" s="101"/>
      <c r="E604" s="114" t="s">
        <v>22</v>
      </c>
      <c r="F604" s="59">
        <f>F603</f>
        <v>8000</v>
      </c>
      <c r="G604" s="59">
        <f>G603</f>
        <v>8000</v>
      </c>
      <c r="H604" s="59">
        <f t="shared" si="9"/>
        <v>100</v>
      </c>
    </row>
    <row r="605" spans="1:8" ht="15">
      <c r="A605" s="165">
        <v>3</v>
      </c>
      <c r="B605" s="101"/>
      <c r="C605" s="101"/>
      <c r="D605" s="101"/>
      <c r="E605" s="129" t="s">
        <v>65</v>
      </c>
      <c r="F605" s="59">
        <f>F606</f>
        <v>8000</v>
      </c>
      <c r="G605" s="59">
        <f>G606+G608</f>
        <v>8000</v>
      </c>
      <c r="H605" s="59">
        <f t="shared" si="9"/>
        <v>100</v>
      </c>
    </row>
    <row r="606" spans="1:8" ht="15">
      <c r="A606" s="101"/>
      <c r="B606" s="165">
        <v>37</v>
      </c>
      <c r="C606" s="101"/>
      <c r="D606" s="101"/>
      <c r="E606" s="129" t="s">
        <v>244</v>
      </c>
      <c r="F606" s="59">
        <f>F607</f>
        <v>8000</v>
      </c>
      <c r="G606" s="59">
        <v>0</v>
      </c>
      <c r="H606" s="59">
        <f t="shared" si="9"/>
        <v>0</v>
      </c>
    </row>
    <row r="607" spans="1:8" ht="26.25">
      <c r="A607" s="101"/>
      <c r="B607" s="101"/>
      <c r="C607" s="101">
        <v>372</v>
      </c>
      <c r="D607" s="101"/>
      <c r="E607" s="131" t="s">
        <v>77</v>
      </c>
      <c r="F607" s="115">
        <v>8000</v>
      </c>
      <c r="G607" s="115">
        <v>0</v>
      </c>
      <c r="H607" s="115">
        <f t="shared" si="9"/>
        <v>0</v>
      </c>
    </row>
    <row r="608" spans="1:8" ht="15">
      <c r="A608" s="101"/>
      <c r="B608" s="165">
        <v>38</v>
      </c>
      <c r="C608" s="101"/>
      <c r="D608" s="101"/>
      <c r="E608" s="131" t="s">
        <v>79</v>
      </c>
      <c r="F608" s="115">
        <v>0</v>
      </c>
      <c r="G608" s="115">
        <v>8000</v>
      </c>
      <c r="H608" s="115"/>
    </row>
    <row r="609" spans="1:8" ht="15">
      <c r="A609" s="101"/>
      <c r="B609" s="101"/>
      <c r="C609" s="101">
        <v>381</v>
      </c>
      <c r="D609" s="101"/>
      <c r="E609" s="131" t="s">
        <v>80</v>
      </c>
      <c r="F609" s="115">
        <v>0</v>
      </c>
      <c r="G609" s="115">
        <v>8000</v>
      </c>
      <c r="H609" s="115"/>
    </row>
    <row r="610" spans="1:8" ht="15">
      <c r="A610" s="101"/>
      <c r="B610" s="101"/>
      <c r="C610" s="101"/>
      <c r="D610" s="101">
        <v>3811</v>
      </c>
      <c r="E610" s="131" t="s">
        <v>266</v>
      </c>
      <c r="F610" s="115">
        <v>0</v>
      </c>
      <c r="G610" s="115">
        <v>8000</v>
      </c>
      <c r="H610" s="115"/>
    </row>
    <row r="611" spans="1:8" ht="30">
      <c r="A611" s="161"/>
      <c r="B611" s="161"/>
      <c r="C611" s="161"/>
      <c r="D611" s="161"/>
      <c r="E611" s="162" t="s">
        <v>267</v>
      </c>
      <c r="F611" s="163">
        <f>F613</f>
        <v>5000</v>
      </c>
      <c r="G611" s="163">
        <f>G613</f>
        <v>100</v>
      </c>
      <c r="H611" s="163">
        <f t="shared" si="9"/>
        <v>2</v>
      </c>
    </row>
    <row r="612" spans="1:8" ht="15">
      <c r="A612" s="147"/>
      <c r="B612" s="147"/>
      <c r="C612" s="147"/>
      <c r="D612" s="147"/>
      <c r="E612" s="114" t="s">
        <v>22</v>
      </c>
      <c r="F612" s="57">
        <f>F611</f>
        <v>5000</v>
      </c>
      <c r="G612" s="57">
        <f>G611</f>
        <v>100</v>
      </c>
      <c r="H612" s="57">
        <f t="shared" si="9"/>
        <v>2</v>
      </c>
    </row>
    <row r="613" spans="1:8" ht="15">
      <c r="A613" s="165">
        <v>3</v>
      </c>
      <c r="B613" s="101"/>
      <c r="C613" s="101"/>
      <c r="D613" s="101"/>
      <c r="E613" s="129" t="s">
        <v>65</v>
      </c>
      <c r="F613" s="59">
        <f>F614</f>
        <v>5000</v>
      </c>
      <c r="G613" s="59">
        <f>G614</f>
        <v>100</v>
      </c>
      <c r="H613" s="59">
        <f t="shared" si="9"/>
        <v>2</v>
      </c>
    </row>
    <row r="614" spans="1:8" ht="15">
      <c r="A614" s="101"/>
      <c r="B614" s="165">
        <v>38</v>
      </c>
      <c r="C614" s="101"/>
      <c r="D614" s="101"/>
      <c r="E614" s="129" t="s">
        <v>79</v>
      </c>
      <c r="F614" s="59">
        <f>F615</f>
        <v>5000</v>
      </c>
      <c r="G614" s="59">
        <v>100</v>
      </c>
      <c r="H614" s="59">
        <f t="shared" si="9"/>
        <v>2</v>
      </c>
    </row>
    <row r="615" spans="1:8" ht="15">
      <c r="A615" s="101"/>
      <c r="B615" s="101"/>
      <c r="C615" s="101">
        <v>381</v>
      </c>
      <c r="D615" s="101"/>
      <c r="E615" s="131" t="s">
        <v>80</v>
      </c>
      <c r="F615" s="115">
        <v>5000</v>
      </c>
      <c r="G615" s="115">
        <v>100</v>
      </c>
      <c r="H615" s="115">
        <f t="shared" si="9"/>
        <v>2</v>
      </c>
    </row>
    <row r="616" spans="1:8" ht="15">
      <c r="A616" s="101"/>
      <c r="B616" s="101"/>
      <c r="C616" s="101"/>
      <c r="D616" s="101">
        <v>3811</v>
      </c>
      <c r="E616" s="131" t="s">
        <v>236</v>
      </c>
      <c r="F616" s="115">
        <v>5000</v>
      </c>
      <c r="G616" s="115">
        <v>100</v>
      </c>
      <c r="H616" s="115">
        <f t="shared" si="9"/>
        <v>2</v>
      </c>
    </row>
    <row r="617" spans="1:8" ht="30">
      <c r="A617" s="161"/>
      <c r="B617" s="161"/>
      <c r="C617" s="161"/>
      <c r="D617" s="161"/>
      <c r="E617" s="162" t="s">
        <v>268</v>
      </c>
      <c r="F617" s="163">
        <f>F619</f>
        <v>20000</v>
      </c>
      <c r="G617" s="163">
        <f>G619</f>
        <v>12350</v>
      </c>
      <c r="H617" s="163">
        <f t="shared" si="9"/>
        <v>61.75000000000001</v>
      </c>
    </row>
    <row r="618" spans="1:8" ht="15">
      <c r="A618" s="147"/>
      <c r="B618" s="147"/>
      <c r="C618" s="147"/>
      <c r="D618" s="147"/>
      <c r="E618" s="114" t="s">
        <v>33</v>
      </c>
      <c r="F618" s="57">
        <f>F617</f>
        <v>20000</v>
      </c>
      <c r="G618" s="57">
        <f>G617</f>
        <v>12350</v>
      </c>
      <c r="H618" s="57">
        <f t="shared" si="9"/>
        <v>61.75000000000001</v>
      </c>
    </row>
    <row r="619" spans="1:8" ht="15">
      <c r="A619" s="165">
        <v>3</v>
      </c>
      <c r="B619" s="101"/>
      <c r="C619" s="101"/>
      <c r="D619" s="101"/>
      <c r="E619" s="129" t="s">
        <v>65</v>
      </c>
      <c r="F619" s="59">
        <f>F620</f>
        <v>20000</v>
      </c>
      <c r="G619" s="59">
        <f>G620</f>
        <v>12350</v>
      </c>
      <c r="H619" s="59">
        <f t="shared" si="9"/>
        <v>61.75000000000001</v>
      </c>
    </row>
    <row r="620" spans="1:8" ht="15">
      <c r="A620" s="101"/>
      <c r="B620" s="165">
        <v>37</v>
      </c>
      <c r="C620" s="101"/>
      <c r="D620" s="101"/>
      <c r="E620" s="129" t="s">
        <v>244</v>
      </c>
      <c r="F620" s="59">
        <f>F621</f>
        <v>20000</v>
      </c>
      <c r="G620" s="59">
        <v>12350</v>
      </c>
      <c r="H620" s="59">
        <f t="shared" si="9"/>
        <v>61.75000000000001</v>
      </c>
    </row>
    <row r="621" spans="1:8" ht="26.25">
      <c r="A621" s="101"/>
      <c r="B621" s="101"/>
      <c r="C621" s="101">
        <v>372</v>
      </c>
      <c r="D621" s="101"/>
      <c r="E621" s="131" t="s">
        <v>77</v>
      </c>
      <c r="F621" s="115">
        <v>20000</v>
      </c>
      <c r="G621" s="115">
        <v>12350</v>
      </c>
      <c r="H621" s="115">
        <f t="shared" si="9"/>
        <v>61.75000000000001</v>
      </c>
    </row>
    <row r="622" spans="1:8" ht="15">
      <c r="A622" s="101"/>
      <c r="B622" s="101"/>
      <c r="C622" s="101"/>
      <c r="D622" s="101">
        <v>3722</v>
      </c>
      <c r="E622" s="131" t="s">
        <v>269</v>
      </c>
      <c r="F622" s="115">
        <v>20000</v>
      </c>
      <c r="G622" s="115">
        <v>12350</v>
      </c>
      <c r="H622" s="115">
        <f t="shared" si="9"/>
        <v>61.75000000000001</v>
      </c>
    </row>
    <row r="623" spans="1:8" ht="15">
      <c r="A623" s="109"/>
      <c r="B623" s="109"/>
      <c r="C623" s="109"/>
      <c r="D623" s="109"/>
      <c r="E623" s="141" t="s">
        <v>270</v>
      </c>
      <c r="F623" s="36">
        <f>F625</f>
        <v>65000</v>
      </c>
      <c r="G623" s="36">
        <f>G625</f>
        <v>19800</v>
      </c>
      <c r="H623" s="36">
        <f t="shared" si="9"/>
        <v>30.461538461538463</v>
      </c>
    </row>
    <row r="624" spans="1:8" ht="15">
      <c r="A624" s="147"/>
      <c r="B624" s="147"/>
      <c r="C624" s="147"/>
      <c r="D624" s="147"/>
      <c r="E624" s="114" t="s">
        <v>228</v>
      </c>
      <c r="F624" s="132"/>
      <c r="G624" s="132"/>
      <c r="H624" s="132"/>
    </row>
    <row r="625" spans="1:8" ht="15">
      <c r="A625" s="164"/>
      <c r="B625" s="164"/>
      <c r="C625" s="164"/>
      <c r="D625" s="164"/>
      <c r="E625" s="110" t="s">
        <v>271</v>
      </c>
      <c r="F625" s="36">
        <f>F626</f>
        <v>65000</v>
      </c>
      <c r="G625" s="36">
        <f>G626</f>
        <v>19800</v>
      </c>
      <c r="H625" s="36">
        <f t="shared" si="9"/>
        <v>30.461538461538463</v>
      </c>
    </row>
    <row r="626" spans="1:8" ht="15">
      <c r="A626" s="146"/>
      <c r="B626" s="146"/>
      <c r="C626" s="146"/>
      <c r="D626" s="146"/>
      <c r="E626" s="123" t="s">
        <v>272</v>
      </c>
      <c r="F626" s="134">
        <f>SUM(F628,F632)</f>
        <v>65000</v>
      </c>
      <c r="G626" s="134">
        <f>SUM(G628,G632)</f>
        <v>19800</v>
      </c>
      <c r="H626" s="134">
        <f t="shared" si="9"/>
        <v>30.461538461538463</v>
      </c>
    </row>
    <row r="627" spans="1:8" ht="15">
      <c r="A627" s="101"/>
      <c r="B627" s="101"/>
      <c r="C627" s="101"/>
      <c r="D627" s="101"/>
      <c r="E627" s="114" t="s">
        <v>22</v>
      </c>
      <c r="F627" s="59">
        <f>F626</f>
        <v>65000</v>
      </c>
      <c r="G627" s="59">
        <f>G626</f>
        <v>19800</v>
      </c>
      <c r="H627" s="59">
        <f t="shared" si="9"/>
        <v>30.461538461538463</v>
      </c>
    </row>
    <row r="628" spans="1:8" ht="15">
      <c r="A628" s="165">
        <v>3</v>
      </c>
      <c r="B628" s="101"/>
      <c r="C628" s="101"/>
      <c r="D628" s="101"/>
      <c r="E628" s="129" t="s">
        <v>65</v>
      </c>
      <c r="F628" s="59">
        <f>F629</f>
        <v>35000</v>
      </c>
      <c r="G628" s="59">
        <f>G629</f>
        <v>19800</v>
      </c>
      <c r="H628" s="59">
        <f t="shared" si="9"/>
        <v>56.57142857142857</v>
      </c>
    </row>
    <row r="629" spans="1:8" ht="15">
      <c r="A629" s="101"/>
      <c r="B629" s="165">
        <v>38</v>
      </c>
      <c r="C629" s="101"/>
      <c r="D629" s="101"/>
      <c r="E629" s="129" t="s">
        <v>79</v>
      </c>
      <c r="F629" s="59">
        <f>F630</f>
        <v>35000</v>
      </c>
      <c r="G629" s="59">
        <v>19800</v>
      </c>
      <c r="H629" s="59">
        <f t="shared" si="9"/>
        <v>56.57142857142857</v>
      </c>
    </row>
    <row r="630" spans="1:8" ht="15">
      <c r="A630" s="101"/>
      <c r="B630" s="101"/>
      <c r="C630" s="101">
        <v>381</v>
      </c>
      <c r="D630" s="101"/>
      <c r="E630" s="131" t="s">
        <v>80</v>
      </c>
      <c r="F630" s="115">
        <v>35000</v>
      </c>
      <c r="G630" s="115">
        <v>19800</v>
      </c>
      <c r="H630" s="115">
        <f t="shared" si="9"/>
        <v>56.57142857142857</v>
      </c>
    </row>
    <row r="631" spans="1:8" ht="15">
      <c r="A631" s="101"/>
      <c r="B631" s="165"/>
      <c r="C631" s="101"/>
      <c r="D631" s="101">
        <v>3811</v>
      </c>
      <c r="E631" s="129" t="s">
        <v>236</v>
      </c>
      <c r="F631" s="61">
        <v>35000</v>
      </c>
      <c r="G631" s="61">
        <v>19800</v>
      </c>
      <c r="H631" s="59">
        <f t="shared" si="9"/>
        <v>56.57142857142857</v>
      </c>
    </row>
    <row r="632" spans="1:8" ht="15">
      <c r="A632" s="165">
        <v>4</v>
      </c>
      <c r="B632" s="101"/>
      <c r="C632" s="101"/>
      <c r="D632" s="101"/>
      <c r="E632" s="129" t="s">
        <v>83</v>
      </c>
      <c r="F632" s="59">
        <f>F633</f>
        <v>30000</v>
      </c>
      <c r="G632" s="61">
        <f>G633</f>
        <v>0</v>
      </c>
      <c r="H632" s="59">
        <f t="shared" si="9"/>
        <v>0</v>
      </c>
    </row>
    <row r="633" spans="1:8" ht="15">
      <c r="A633" s="101"/>
      <c r="B633" s="165">
        <v>41</v>
      </c>
      <c r="C633" s="101"/>
      <c r="D633" s="101"/>
      <c r="E633" s="129" t="s">
        <v>83</v>
      </c>
      <c r="F633" s="59">
        <f>F634</f>
        <v>30000</v>
      </c>
      <c r="G633" s="61">
        <v>0</v>
      </c>
      <c r="H633" s="59">
        <f t="shared" si="9"/>
        <v>0</v>
      </c>
    </row>
    <row r="634" spans="1:8" ht="15">
      <c r="A634" s="101"/>
      <c r="B634" s="101"/>
      <c r="C634" s="101">
        <v>411</v>
      </c>
      <c r="D634" s="101"/>
      <c r="E634" s="131" t="s">
        <v>273</v>
      </c>
      <c r="F634" s="115">
        <v>30000</v>
      </c>
      <c r="G634" s="115">
        <v>0</v>
      </c>
      <c r="H634" s="115">
        <f t="shared" si="9"/>
        <v>0</v>
      </c>
    </row>
    <row r="635" spans="1:8" ht="15">
      <c r="A635" s="109"/>
      <c r="B635" s="109"/>
      <c r="C635" s="109"/>
      <c r="D635" s="109"/>
      <c r="E635" s="141" t="s">
        <v>274</v>
      </c>
      <c r="F635" s="36">
        <f>F637</f>
        <v>50000</v>
      </c>
      <c r="G635" s="36">
        <f>G637</f>
        <v>6000</v>
      </c>
      <c r="H635" s="36">
        <f t="shared" si="9"/>
        <v>12</v>
      </c>
    </row>
    <row r="636" spans="1:8" ht="15">
      <c r="A636" s="101"/>
      <c r="B636" s="101"/>
      <c r="C636" s="101"/>
      <c r="D636" s="101"/>
      <c r="E636" s="114" t="s">
        <v>275</v>
      </c>
      <c r="F636" s="115"/>
      <c r="G636" s="115"/>
      <c r="H636" s="115"/>
    </row>
    <row r="637" spans="1:8" ht="15">
      <c r="A637" s="109"/>
      <c r="B637" s="109"/>
      <c r="C637" s="109"/>
      <c r="D637" s="109"/>
      <c r="E637" s="110" t="s">
        <v>276</v>
      </c>
      <c r="F637" s="36">
        <f>F638</f>
        <v>50000</v>
      </c>
      <c r="G637" s="36">
        <f>G638</f>
        <v>6000</v>
      </c>
      <c r="H637" s="36">
        <f t="shared" si="9"/>
        <v>12</v>
      </c>
    </row>
    <row r="638" spans="1:8" ht="15">
      <c r="A638" s="146"/>
      <c r="B638" s="146"/>
      <c r="C638" s="146"/>
      <c r="D638" s="146"/>
      <c r="E638" s="123" t="s">
        <v>277</v>
      </c>
      <c r="F638" s="134">
        <f>F640</f>
        <v>50000</v>
      </c>
      <c r="G638" s="134">
        <f>G640</f>
        <v>6000</v>
      </c>
      <c r="H638" s="134">
        <f t="shared" si="9"/>
        <v>12</v>
      </c>
    </row>
    <row r="639" spans="1:8" ht="15">
      <c r="A639" s="101"/>
      <c r="B639" s="101"/>
      <c r="C639" s="101"/>
      <c r="D639" s="101"/>
      <c r="E639" s="114" t="s">
        <v>22</v>
      </c>
      <c r="F639" s="59">
        <f>F638</f>
        <v>50000</v>
      </c>
      <c r="G639" s="59">
        <f>G638</f>
        <v>6000</v>
      </c>
      <c r="H639" s="59">
        <f t="shared" si="9"/>
        <v>12</v>
      </c>
    </row>
    <row r="640" spans="1:8" ht="15">
      <c r="A640" s="165">
        <v>3</v>
      </c>
      <c r="B640" s="101"/>
      <c r="C640" s="101"/>
      <c r="D640" s="101"/>
      <c r="E640" s="129" t="s">
        <v>65</v>
      </c>
      <c r="F640" s="59">
        <f>F641+F643</f>
        <v>50000</v>
      </c>
      <c r="G640" s="59">
        <f>G641+G643</f>
        <v>6000</v>
      </c>
      <c r="H640" s="59">
        <f t="shared" si="9"/>
        <v>12</v>
      </c>
    </row>
    <row r="641" spans="1:8" ht="15">
      <c r="A641" s="101"/>
      <c r="B641" s="165">
        <v>32</v>
      </c>
      <c r="C641" s="101"/>
      <c r="D641" s="101"/>
      <c r="E641" s="129" t="s">
        <v>70</v>
      </c>
      <c r="F641" s="59">
        <f>F642</f>
        <v>25000</v>
      </c>
      <c r="G641" s="59">
        <v>0</v>
      </c>
      <c r="H641" s="59">
        <f t="shared" si="9"/>
        <v>0</v>
      </c>
    </row>
    <row r="642" spans="1:8" ht="15">
      <c r="A642" s="101"/>
      <c r="B642" s="101"/>
      <c r="C642" s="101">
        <v>329</v>
      </c>
      <c r="D642" s="101"/>
      <c r="E642" s="131" t="s">
        <v>74</v>
      </c>
      <c r="F642" s="115">
        <v>25000</v>
      </c>
      <c r="G642" s="115">
        <v>0</v>
      </c>
      <c r="H642" s="115">
        <f t="shared" si="9"/>
        <v>0</v>
      </c>
    </row>
    <row r="643" spans="1:8" ht="15">
      <c r="A643" s="101"/>
      <c r="B643" s="165">
        <v>38</v>
      </c>
      <c r="C643" s="101"/>
      <c r="D643" s="101"/>
      <c r="E643" s="129" t="s">
        <v>79</v>
      </c>
      <c r="F643" s="59">
        <f>F644</f>
        <v>25000</v>
      </c>
      <c r="G643" s="59">
        <v>6000</v>
      </c>
      <c r="H643" s="59">
        <f t="shared" si="9"/>
        <v>24</v>
      </c>
    </row>
    <row r="644" spans="1:8" ht="15">
      <c r="A644" s="101"/>
      <c r="B644" s="101"/>
      <c r="C644" s="101">
        <v>381</v>
      </c>
      <c r="D644" s="101"/>
      <c r="E644" s="131" t="s">
        <v>80</v>
      </c>
      <c r="F644" s="115">
        <v>25000</v>
      </c>
      <c r="G644" s="115">
        <v>6000</v>
      </c>
      <c r="H644" s="115">
        <f t="shared" si="9"/>
        <v>24</v>
      </c>
    </row>
    <row r="645" spans="1:8" ht="15">
      <c r="A645" s="101"/>
      <c r="B645" s="101"/>
      <c r="C645" s="101"/>
      <c r="D645" s="101">
        <v>3811</v>
      </c>
      <c r="E645" s="131" t="s">
        <v>278</v>
      </c>
      <c r="F645" s="115">
        <v>25000</v>
      </c>
      <c r="G645" s="115">
        <v>6000</v>
      </c>
      <c r="H645" s="115">
        <f t="shared" si="9"/>
        <v>24</v>
      </c>
    </row>
    <row r="646" spans="1:8" ht="15">
      <c r="A646" s="109"/>
      <c r="B646" s="109"/>
      <c r="C646" s="109"/>
      <c r="D646" s="109"/>
      <c r="E646" s="141" t="s">
        <v>279</v>
      </c>
      <c r="F646" s="36">
        <f>F648</f>
        <v>83000</v>
      </c>
      <c r="G646" s="36">
        <f>G648</f>
        <v>40294.95</v>
      </c>
      <c r="H646" s="36">
        <f t="shared" si="9"/>
        <v>48.54813253012048</v>
      </c>
    </row>
    <row r="647" spans="1:8" ht="15">
      <c r="A647" s="101"/>
      <c r="B647" s="101"/>
      <c r="C647" s="101"/>
      <c r="D647" s="101"/>
      <c r="E647" s="114" t="s">
        <v>280</v>
      </c>
      <c r="F647" s="115"/>
      <c r="G647" s="115"/>
      <c r="H647" s="115"/>
    </row>
    <row r="648" spans="1:8" ht="26.25">
      <c r="A648" s="109"/>
      <c r="B648" s="109"/>
      <c r="C648" s="109"/>
      <c r="D648" s="109"/>
      <c r="E648" s="110" t="s">
        <v>281</v>
      </c>
      <c r="F648" s="36">
        <f>F649</f>
        <v>83000</v>
      </c>
      <c r="G648" s="36">
        <f>G649</f>
        <v>40294.95</v>
      </c>
      <c r="H648" s="36">
        <f t="shared" si="9"/>
        <v>48.54813253012048</v>
      </c>
    </row>
    <row r="649" spans="1:8" ht="15">
      <c r="A649" s="146"/>
      <c r="B649" s="146"/>
      <c r="C649" s="146"/>
      <c r="D649" s="146"/>
      <c r="E649" s="166" t="s">
        <v>282</v>
      </c>
      <c r="F649" s="134">
        <f>F651</f>
        <v>83000</v>
      </c>
      <c r="G649" s="134">
        <f>G651</f>
        <v>40294.95</v>
      </c>
      <c r="H649" s="134">
        <f aca="true" t="shared" si="10" ref="H649:H712">G649/F649*100</f>
        <v>48.54813253012048</v>
      </c>
    </row>
    <row r="650" spans="1:8" ht="15">
      <c r="A650" s="101"/>
      <c r="B650" s="101"/>
      <c r="C650" s="101"/>
      <c r="D650" s="101"/>
      <c r="E650" s="114" t="s">
        <v>22</v>
      </c>
      <c r="F650" s="57">
        <f>F649</f>
        <v>83000</v>
      </c>
      <c r="G650" s="57">
        <f>G649</f>
        <v>40294.95</v>
      </c>
      <c r="H650" s="57">
        <f t="shared" si="10"/>
        <v>48.54813253012048</v>
      </c>
    </row>
    <row r="651" spans="1:8" ht="15">
      <c r="A651" s="165">
        <v>3</v>
      </c>
      <c r="B651" s="101"/>
      <c r="C651" s="101"/>
      <c r="D651" s="101"/>
      <c r="E651" s="129" t="s">
        <v>65</v>
      </c>
      <c r="F651" s="59">
        <f>F652+F658</f>
        <v>83000</v>
      </c>
      <c r="G651" s="59">
        <f>G652+G658</f>
        <v>40294.95</v>
      </c>
      <c r="H651" s="59">
        <f t="shared" si="10"/>
        <v>48.54813253012048</v>
      </c>
    </row>
    <row r="652" spans="1:8" ht="15">
      <c r="A652" s="101"/>
      <c r="B652" s="165">
        <v>32</v>
      </c>
      <c r="C652" s="101"/>
      <c r="D652" s="101"/>
      <c r="E652" s="129" t="s">
        <v>70</v>
      </c>
      <c r="F652" s="59">
        <f>F655+F657</f>
        <v>33000</v>
      </c>
      <c r="G652" s="59">
        <f>G653+G655+G657</f>
        <v>9054.95</v>
      </c>
      <c r="H652" s="59">
        <f t="shared" si="10"/>
        <v>27.439242424242426</v>
      </c>
    </row>
    <row r="653" spans="1:8" ht="15">
      <c r="A653" s="101"/>
      <c r="B653" s="165"/>
      <c r="C653" s="101">
        <v>322</v>
      </c>
      <c r="D653" s="101"/>
      <c r="E653" s="131" t="s">
        <v>72</v>
      </c>
      <c r="F653" s="61">
        <v>0</v>
      </c>
      <c r="G653" s="61">
        <v>929.95</v>
      </c>
      <c r="H653" s="61"/>
    </row>
    <row r="654" spans="1:8" ht="15">
      <c r="A654" s="101"/>
      <c r="B654" s="165"/>
      <c r="C654" s="101"/>
      <c r="D654" s="101">
        <v>3223</v>
      </c>
      <c r="E654" s="131" t="s">
        <v>111</v>
      </c>
      <c r="F654" s="61">
        <v>0</v>
      </c>
      <c r="G654" s="61">
        <v>929.95</v>
      </c>
      <c r="H654" s="61"/>
    </row>
    <row r="655" spans="1:8" ht="15">
      <c r="A655" s="101"/>
      <c r="B655" s="101"/>
      <c r="C655" s="101">
        <v>323</v>
      </c>
      <c r="D655" s="101"/>
      <c r="E655" s="131" t="s">
        <v>73</v>
      </c>
      <c r="F655" s="61">
        <v>13000</v>
      </c>
      <c r="G655" s="115">
        <v>8125</v>
      </c>
      <c r="H655" s="115">
        <f t="shared" si="10"/>
        <v>62.5</v>
      </c>
    </row>
    <row r="656" spans="1:8" ht="15">
      <c r="A656" s="101"/>
      <c r="B656" s="101"/>
      <c r="C656" s="101"/>
      <c r="D656" s="101">
        <v>3239</v>
      </c>
      <c r="E656" s="131" t="s">
        <v>115</v>
      </c>
      <c r="F656" s="61">
        <v>13000</v>
      </c>
      <c r="G656" s="115">
        <v>8125</v>
      </c>
      <c r="H656" s="115">
        <f t="shared" si="10"/>
        <v>62.5</v>
      </c>
    </row>
    <row r="657" spans="1:8" ht="15">
      <c r="A657" s="165"/>
      <c r="B657" s="101"/>
      <c r="C657" s="101">
        <v>329</v>
      </c>
      <c r="D657" s="101"/>
      <c r="E657" s="131" t="s">
        <v>74</v>
      </c>
      <c r="F657" s="115">
        <v>20000</v>
      </c>
      <c r="G657" s="115">
        <v>0</v>
      </c>
      <c r="H657" s="115">
        <f t="shared" si="10"/>
        <v>0</v>
      </c>
    </row>
    <row r="658" spans="1:8" ht="15">
      <c r="A658" s="101"/>
      <c r="B658" s="165">
        <v>38</v>
      </c>
      <c r="C658" s="101"/>
      <c r="D658" s="101"/>
      <c r="E658" s="167" t="s">
        <v>79</v>
      </c>
      <c r="F658" s="59">
        <f>F659</f>
        <v>50000</v>
      </c>
      <c r="G658" s="59">
        <v>31240</v>
      </c>
      <c r="H658" s="59">
        <f t="shared" si="10"/>
        <v>62.480000000000004</v>
      </c>
    </row>
    <row r="659" spans="1:8" ht="15">
      <c r="A659" s="101"/>
      <c r="B659" s="165"/>
      <c r="C659" s="101">
        <v>381</v>
      </c>
      <c r="D659" s="101"/>
      <c r="E659" s="168" t="s">
        <v>80</v>
      </c>
      <c r="F659" s="115">
        <v>50000</v>
      </c>
      <c r="G659" s="115">
        <v>31240</v>
      </c>
      <c r="H659" s="115">
        <f t="shared" si="10"/>
        <v>62.480000000000004</v>
      </c>
    </row>
    <row r="660" spans="1:8" ht="15">
      <c r="A660" s="101"/>
      <c r="B660" s="165"/>
      <c r="C660" s="101"/>
      <c r="D660" s="101">
        <v>3811</v>
      </c>
      <c r="E660" s="168" t="s">
        <v>278</v>
      </c>
      <c r="F660" s="115">
        <v>50000</v>
      </c>
      <c r="G660" s="115">
        <v>31240</v>
      </c>
      <c r="H660" s="115">
        <f t="shared" si="10"/>
        <v>62.480000000000004</v>
      </c>
    </row>
    <row r="661" spans="1:8" ht="15">
      <c r="A661" s="109"/>
      <c r="B661" s="109"/>
      <c r="C661" s="109"/>
      <c r="D661" s="109"/>
      <c r="E661" s="141" t="s">
        <v>348</v>
      </c>
      <c r="F661" s="36">
        <f>F663</f>
        <v>620000</v>
      </c>
      <c r="G661" s="36">
        <f>G663</f>
        <v>484530.27999999997</v>
      </c>
      <c r="H661" s="36">
        <f t="shared" si="10"/>
        <v>78.15004516129032</v>
      </c>
    </row>
    <row r="662" spans="1:8" ht="15">
      <c r="A662" s="101"/>
      <c r="B662" s="101"/>
      <c r="C662" s="101"/>
      <c r="D662" s="101"/>
      <c r="E662" s="114" t="s">
        <v>275</v>
      </c>
      <c r="F662" s="59"/>
      <c r="G662" s="59"/>
      <c r="H662" s="59"/>
    </row>
    <row r="663" spans="1:8" ht="15">
      <c r="A663" s="109"/>
      <c r="B663" s="109"/>
      <c r="C663" s="109"/>
      <c r="D663" s="109"/>
      <c r="E663" s="110" t="s">
        <v>284</v>
      </c>
      <c r="F663" s="36">
        <f>F669+F677+F682+F688+F696+F702+F709+F719+F725+F736+F741</f>
        <v>620000</v>
      </c>
      <c r="G663" s="36">
        <f>G669+G677+G682+G688+G696+G702+G709+G719+G725+G736+G741</f>
        <v>484530.27999999997</v>
      </c>
      <c r="H663" s="36">
        <f t="shared" si="10"/>
        <v>78.15004516129032</v>
      </c>
    </row>
    <row r="664" spans="1:8" ht="15">
      <c r="A664" s="112"/>
      <c r="B664" s="112"/>
      <c r="C664" s="112"/>
      <c r="D664" s="112"/>
      <c r="E664" s="158" t="s">
        <v>315</v>
      </c>
      <c r="F664" s="40"/>
      <c r="G664" s="40"/>
      <c r="H664" s="40"/>
    </row>
    <row r="665" spans="1:8" s="185" customFormat="1" ht="15">
      <c r="A665" s="111">
        <v>3</v>
      </c>
      <c r="B665" s="112"/>
      <c r="C665" s="112"/>
      <c r="D665" s="112"/>
      <c r="E665" s="158" t="s">
        <v>65</v>
      </c>
      <c r="F665" s="40"/>
      <c r="G665" s="40"/>
      <c r="H665" s="40"/>
    </row>
    <row r="666" spans="1:8" s="185" customFormat="1" ht="15">
      <c r="A666" s="112"/>
      <c r="B666" s="111">
        <v>32</v>
      </c>
      <c r="C666" s="112"/>
      <c r="D666" s="112"/>
      <c r="E666" s="158" t="s">
        <v>70</v>
      </c>
      <c r="F666" s="40"/>
      <c r="G666" s="40"/>
      <c r="H666" s="40"/>
    </row>
    <row r="667" spans="1:8" s="188" customFormat="1" ht="15">
      <c r="A667" s="186"/>
      <c r="B667" s="186"/>
      <c r="C667" s="186">
        <v>322</v>
      </c>
      <c r="D667" s="186"/>
      <c r="E667" s="184" t="s">
        <v>72</v>
      </c>
      <c r="F667" s="187"/>
      <c r="G667" s="187"/>
      <c r="H667" s="187"/>
    </row>
    <row r="668" spans="1:8" s="188" customFormat="1" ht="15">
      <c r="A668" s="186"/>
      <c r="B668" s="186"/>
      <c r="C668" s="186">
        <v>323</v>
      </c>
      <c r="D668" s="186"/>
      <c r="E668" s="184" t="s">
        <v>73</v>
      </c>
      <c r="F668" s="187"/>
      <c r="G668" s="187"/>
      <c r="H668" s="187"/>
    </row>
    <row r="669" spans="1:8" ht="15">
      <c r="A669" s="161"/>
      <c r="B669" s="161"/>
      <c r="C669" s="161"/>
      <c r="D669" s="161"/>
      <c r="E669" s="162" t="s">
        <v>285</v>
      </c>
      <c r="F669" s="163">
        <f>F671</f>
        <v>60000</v>
      </c>
      <c r="G669" s="163">
        <f>G671</f>
        <v>41734.27</v>
      </c>
      <c r="H669" s="163">
        <f t="shared" si="10"/>
        <v>69.55711666666666</v>
      </c>
    </row>
    <row r="670" spans="1:8" ht="15">
      <c r="A670" s="112"/>
      <c r="B670" s="112"/>
      <c r="C670" s="112"/>
      <c r="D670" s="112"/>
      <c r="E670" s="114" t="s">
        <v>315</v>
      </c>
      <c r="F670" s="59">
        <f>F669</f>
        <v>60000</v>
      </c>
      <c r="G670" s="59">
        <f>G669</f>
        <v>41734.27</v>
      </c>
      <c r="H670" s="59">
        <f t="shared" si="10"/>
        <v>69.55711666666666</v>
      </c>
    </row>
    <row r="671" spans="1:8" ht="15">
      <c r="A671" s="111">
        <v>3</v>
      </c>
      <c r="B671" s="112"/>
      <c r="C671" s="112"/>
      <c r="D671" s="112"/>
      <c r="E671" s="129" t="s">
        <v>65</v>
      </c>
      <c r="F671" s="59">
        <f>F672</f>
        <v>60000</v>
      </c>
      <c r="G671" s="59">
        <f>G672</f>
        <v>41734.27</v>
      </c>
      <c r="H671" s="59">
        <f t="shared" si="10"/>
        <v>69.55711666666666</v>
      </c>
    </row>
    <row r="672" spans="1:8" ht="15">
      <c r="A672" s="112"/>
      <c r="B672" s="111">
        <v>32</v>
      </c>
      <c r="C672" s="112"/>
      <c r="D672" s="112"/>
      <c r="E672" s="129" t="s">
        <v>70</v>
      </c>
      <c r="F672" s="59">
        <f>F675</f>
        <v>60000</v>
      </c>
      <c r="G672" s="59">
        <f>G673+G675</f>
        <v>41734.27</v>
      </c>
      <c r="H672" s="59">
        <f t="shared" si="10"/>
        <v>69.55711666666666</v>
      </c>
    </row>
    <row r="673" spans="1:8" ht="15">
      <c r="A673" s="112"/>
      <c r="B673" s="111"/>
      <c r="C673" s="112">
        <v>322</v>
      </c>
      <c r="D673" s="112"/>
      <c r="E673" s="131" t="s">
        <v>72</v>
      </c>
      <c r="F673" s="61">
        <v>0</v>
      </c>
      <c r="G673" s="61">
        <v>19584.17</v>
      </c>
      <c r="H673" s="59"/>
    </row>
    <row r="674" spans="1:8" ht="15">
      <c r="A674" s="112"/>
      <c r="B674" s="111"/>
      <c r="C674" s="112"/>
      <c r="D674" s="112">
        <v>3224</v>
      </c>
      <c r="E674" s="169" t="s">
        <v>286</v>
      </c>
      <c r="F674" s="61">
        <v>0</v>
      </c>
      <c r="G674" s="61">
        <v>19584.17</v>
      </c>
      <c r="H674" s="59"/>
    </row>
    <row r="675" spans="1:8" ht="15">
      <c r="A675" s="112"/>
      <c r="B675" s="112"/>
      <c r="C675" s="112">
        <v>323</v>
      </c>
      <c r="D675" s="112"/>
      <c r="E675" s="131" t="s">
        <v>73</v>
      </c>
      <c r="F675" s="115">
        <v>60000</v>
      </c>
      <c r="G675" s="115">
        <v>22150.1</v>
      </c>
      <c r="H675" s="115">
        <f t="shared" si="10"/>
        <v>36.91683333333333</v>
      </c>
    </row>
    <row r="676" spans="1:8" ht="15">
      <c r="A676" s="112"/>
      <c r="B676" s="112"/>
      <c r="C676" s="112"/>
      <c r="D676" s="112">
        <v>3232</v>
      </c>
      <c r="E676" s="131" t="s">
        <v>112</v>
      </c>
      <c r="F676" s="115">
        <v>60000</v>
      </c>
      <c r="G676" s="115">
        <v>22150.1</v>
      </c>
      <c r="H676" s="115">
        <f t="shared" si="10"/>
        <v>36.91683333333333</v>
      </c>
    </row>
    <row r="677" spans="1:8" ht="15">
      <c r="A677" s="161"/>
      <c r="B677" s="161"/>
      <c r="C677" s="161"/>
      <c r="D677" s="161"/>
      <c r="E677" s="162" t="s">
        <v>287</v>
      </c>
      <c r="F677" s="163">
        <f>F679</f>
        <v>20000</v>
      </c>
      <c r="G677" s="163">
        <f>G679</f>
        <v>0</v>
      </c>
      <c r="H677" s="163">
        <f t="shared" si="10"/>
        <v>0</v>
      </c>
    </row>
    <row r="678" spans="1:8" ht="15">
      <c r="A678" s="112"/>
      <c r="B678" s="112"/>
      <c r="C678" s="112"/>
      <c r="D678" s="112"/>
      <c r="E678" s="114" t="s">
        <v>319</v>
      </c>
      <c r="F678" s="59">
        <f>F677</f>
        <v>20000</v>
      </c>
      <c r="G678" s="59">
        <f>G677</f>
        <v>0</v>
      </c>
      <c r="H678" s="59">
        <f t="shared" si="10"/>
        <v>0</v>
      </c>
    </row>
    <row r="679" spans="1:8" ht="15">
      <c r="A679" s="111">
        <v>3</v>
      </c>
      <c r="B679" s="112"/>
      <c r="C679" s="112"/>
      <c r="D679" s="112"/>
      <c r="E679" s="129" t="s">
        <v>65</v>
      </c>
      <c r="F679" s="59">
        <f>F680</f>
        <v>20000</v>
      </c>
      <c r="G679" s="59">
        <f>G680</f>
        <v>0</v>
      </c>
      <c r="H679" s="59">
        <f t="shared" si="10"/>
        <v>0</v>
      </c>
    </row>
    <row r="680" spans="1:8" ht="15">
      <c r="A680" s="112"/>
      <c r="B680" s="111">
        <v>32</v>
      </c>
      <c r="C680" s="112"/>
      <c r="D680" s="112"/>
      <c r="E680" s="129" t="s">
        <v>70</v>
      </c>
      <c r="F680" s="59">
        <f>F681</f>
        <v>20000</v>
      </c>
      <c r="G680" s="59">
        <v>0</v>
      </c>
      <c r="H680" s="59">
        <f t="shared" si="10"/>
        <v>0</v>
      </c>
    </row>
    <row r="681" spans="1:8" ht="18.75" customHeight="1">
      <c r="A681" s="112"/>
      <c r="B681" s="112"/>
      <c r="C681" s="112">
        <v>323</v>
      </c>
      <c r="D681" s="112"/>
      <c r="E681" s="131" t="s">
        <v>73</v>
      </c>
      <c r="F681" s="115">
        <v>20000</v>
      </c>
      <c r="G681" s="115">
        <v>0</v>
      </c>
      <c r="H681" s="115">
        <f t="shared" si="10"/>
        <v>0</v>
      </c>
    </row>
    <row r="682" spans="1:8" ht="30.75" customHeight="1">
      <c r="A682" s="161"/>
      <c r="B682" s="161"/>
      <c r="C682" s="161"/>
      <c r="D682" s="161"/>
      <c r="E682" s="162" t="s">
        <v>288</v>
      </c>
      <c r="F682" s="163">
        <f>F684</f>
        <v>20000</v>
      </c>
      <c r="G682" s="163">
        <f>G684</f>
        <v>17087.5</v>
      </c>
      <c r="H682" s="163">
        <f t="shared" si="10"/>
        <v>85.4375</v>
      </c>
    </row>
    <row r="683" spans="1:8" ht="15">
      <c r="A683" s="112"/>
      <c r="B683" s="112"/>
      <c r="C683" s="112"/>
      <c r="D683" s="112"/>
      <c r="E683" s="114" t="s">
        <v>319</v>
      </c>
      <c r="F683" s="59">
        <f>F682</f>
        <v>20000</v>
      </c>
      <c r="G683" s="59">
        <f>G682</f>
        <v>17087.5</v>
      </c>
      <c r="H683" s="59">
        <f t="shared" si="10"/>
        <v>85.4375</v>
      </c>
    </row>
    <row r="684" spans="1:8" ht="15">
      <c r="A684" s="111">
        <v>3</v>
      </c>
      <c r="B684" s="112"/>
      <c r="C684" s="112"/>
      <c r="D684" s="112"/>
      <c r="E684" s="129" t="s">
        <v>65</v>
      </c>
      <c r="F684" s="59">
        <f>F685</f>
        <v>20000</v>
      </c>
      <c r="G684" s="59">
        <f>G685</f>
        <v>17087.5</v>
      </c>
      <c r="H684" s="59">
        <f t="shared" si="10"/>
        <v>85.4375</v>
      </c>
    </row>
    <row r="685" spans="1:8" ht="15">
      <c r="A685" s="112"/>
      <c r="B685" s="111">
        <v>32</v>
      </c>
      <c r="C685" s="112"/>
      <c r="D685" s="112"/>
      <c r="E685" s="129" t="s">
        <v>70</v>
      </c>
      <c r="F685" s="59">
        <f>F686</f>
        <v>20000</v>
      </c>
      <c r="G685" s="59">
        <v>17087.5</v>
      </c>
      <c r="H685" s="59">
        <f t="shared" si="10"/>
        <v>85.4375</v>
      </c>
    </row>
    <row r="686" spans="1:8" ht="15">
      <c r="A686" s="112"/>
      <c r="B686" s="112"/>
      <c r="C686" s="112">
        <v>323</v>
      </c>
      <c r="D686" s="112"/>
      <c r="E686" s="131" t="s">
        <v>73</v>
      </c>
      <c r="F686" s="115">
        <v>20000</v>
      </c>
      <c r="G686" s="115">
        <v>17087.5</v>
      </c>
      <c r="H686" s="115">
        <f t="shared" si="10"/>
        <v>85.4375</v>
      </c>
    </row>
    <row r="687" spans="1:8" ht="15">
      <c r="A687" s="112"/>
      <c r="B687" s="112"/>
      <c r="C687" s="112"/>
      <c r="D687" s="112">
        <v>3232</v>
      </c>
      <c r="E687" s="131" t="s">
        <v>112</v>
      </c>
      <c r="F687" s="115">
        <v>20000</v>
      </c>
      <c r="G687" s="115">
        <v>17087.5</v>
      </c>
      <c r="H687" s="115">
        <f t="shared" si="10"/>
        <v>85.4375</v>
      </c>
    </row>
    <row r="688" spans="1:8" ht="29.25" customHeight="1">
      <c r="A688" s="161"/>
      <c r="B688" s="161"/>
      <c r="C688" s="161"/>
      <c r="D688" s="161"/>
      <c r="E688" s="162" t="s">
        <v>289</v>
      </c>
      <c r="F688" s="163">
        <f>F690</f>
        <v>10000</v>
      </c>
      <c r="G688" s="163">
        <f>G690</f>
        <v>169639.69</v>
      </c>
      <c r="H688" s="163">
        <f t="shared" si="10"/>
        <v>1696.3969</v>
      </c>
    </row>
    <row r="689" spans="1:8" ht="15">
      <c r="A689" s="112"/>
      <c r="B689" s="112"/>
      <c r="C689" s="112"/>
      <c r="D689" s="112"/>
      <c r="E689" s="114" t="s">
        <v>315</v>
      </c>
      <c r="F689" s="59">
        <f>F688</f>
        <v>10000</v>
      </c>
      <c r="G689" s="59">
        <f>G688</f>
        <v>169639.69</v>
      </c>
      <c r="H689" s="59">
        <f t="shared" si="10"/>
        <v>1696.3969</v>
      </c>
    </row>
    <row r="690" spans="1:8" ht="15">
      <c r="A690" s="111">
        <v>3</v>
      </c>
      <c r="B690" s="112"/>
      <c r="C690" s="112"/>
      <c r="D690" s="112"/>
      <c r="E690" s="129" t="s">
        <v>65</v>
      </c>
      <c r="F690" s="59">
        <f>F691</f>
        <v>10000</v>
      </c>
      <c r="G690" s="59">
        <f>G691</f>
        <v>169639.69</v>
      </c>
      <c r="H690" s="59">
        <f t="shared" si="10"/>
        <v>1696.3969</v>
      </c>
    </row>
    <row r="691" spans="1:8" ht="15">
      <c r="A691" s="112"/>
      <c r="B691" s="111">
        <v>32</v>
      </c>
      <c r="C691" s="112"/>
      <c r="D691" s="112"/>
      <c r="E691" s="129" t="s">
        <v>70</v>
      </c>
      <c r="F691" s="59">
        <f>F694</f>
        <v>10000</v>
      </c>
      <c r="G691" s="59">
        <f>G692+G694</f>
        <v>169639.69</v>
      </c>
      <c r="H691" s="59">
        <f t="shared" si="10"/>
        <v>1696.3969</v>
      </c>
    </row>
    <row r="692" spans="1:8" ht="15">
      <c r="A692" s="112"/>
      <c r="B692" s="111"/>
      <c r="C692" s="112">
        <v>322</v>
      </c>
      <c r="D692" s="112"/>
      <c r="E692" s="131" t="s">
        <v>72</v>
      </c>
      <c r="F692" s="61">
        <v>0</v>
      </c>
      <c r="G692" s="61">
        <v>140326.22</v>
      </c>
      <c r="H692" s="59"/>
    </row>
    <row r="693" spans="1:8" ht="15">
      <c r="A693" s="112"/>
      <c r="B693" s="111"/>
      <c r="C693" s="112"/>
      <c r="D693" s="112">
        <v>3224</v>
      </c>
      <c r="E693" s="131" t="s">
        <v>286</v>
      </c>
      <c r="F693" s="61">
        <v>0</v>
      </c>
      <c r="G693" s="61">
        <v>140326.22</v>
      </c>
      <c r="H693" s="59"/>
    </row>
    <row r="694" spans="1:8" ht="15">
      <c r="A694" s="112"/>
      <c r="B694" s="112"/>
      <c r="C694" s="112">
        <v>323</v>
      </c>
      <c r="D694" s="112"/>
      <c r="E694" s="131" t="s">
        <v>73</v>
      </c>
      <c r="F694" s="115">
        <v>10000</v>
      </c>
      <c r="G694" s="115">
        <v>29313.47</v>
      </c>
      <c r="H694" s="115">
        <f t="shared" si="10"/>
        <v>293.1347</v>
      </c>
    </row>
    <row r="695" spans="1:8" ht="15">
      <c r="A695" s="112"/>
      <c r="B695" s="112"/>
      <c r="C695" s="112"/>
      <c r="D695" s="112">
        <v>3232</v>
      </c>
      <c r="E695" s="131" t="s">
        <v>112</v>
      </c>
      <c r="F695" s="115">
        <v>10000</v>
      </c>
      <c r="G695" s="115">
        <v>29313.47</v>
      </c>
      <c r="H695" s="115">
        <f t="shared" si="10"/>
        <v>293.1347</v>
      </c>
    </row>
    <row r="696" spans="1:8" ht="15">
      <c r="A696" s="161"/>
      <c r="B696" s="161"/>
      <c r="C696" s="161"/>
      <c r="D696" s="161"/>
      <c r="E696" s="162" t="s">
        <v>290</v>
      </c>
      <c r="F696" s="163">
        <f>F698</f>
        <v>15000</v>
      </c>
      <c r="G696" s="163">
        <f>G698</f>
        <v>19247.5</v>
      </c>
      <c r="H696" s="163">
        <f t="shared" si="10"/>
        <v>128.31666666666666</v>
      </c>
    </row>
    <row r="697" spans="1:8" ht="15">
      <c r="A697" s="112"/>
      <c r="B697" s="112"/>
      <c r="C697" s="112"/>
      <c r="D697" s="112"/>
      <c r="E697" s="114" t="s">
        <v>315</v>
      </c>
      <c r="F697" s="59">
        <f>F696</f>
        <v>15000</v>
      </c>
      <c r="G697" s="59">
        <f>G696</f>
        <v>19247.5</v>
      </c>
      <c r="H697" s="59">
        <f t="shared" si="10"/>
        <v>128.31666666666666</v>
      </c>
    </row>
    <row r="698" spans="1:8" ht="15">
      <c r="A698" s="111">
        <v>3</v>
      </c>
      <c r="B698" s="112"/>
      <c r="C698" s="112"/>
      <c r="D698" s="112"/>
      <c r="E698" s="129" t="s">
        <v>65</v>
      </c>
      <c r="F698" s="59">
        <f>F699</f>
        <v>15000</v>
      </c>
      <c r="G698" s="59">
        <f>G699</f>
        <v>19247.5</v>
      </c>
      <c r="H698" s="59">
        <f t="shared" si="10"/>
        <v>128.31666666666666</v>
      </c>
    </row>
    <row r="699" spans="1:8" ht="15">
      <c r="A699" s="112"/>
      <c r="B699" s="111">
        <v>32</v>
      </c>
      <c r="C699" s="112"/>
      <c r="D699" s="112"/>
      <c r="E699" s="129" t="s">
        <v>70</v>
      </c>
      <c r="F699" s="59">
        <f>F700</f>
        <v>15000</v>
      </c>
      <c r="G699" s="59">
        <v>19247.5</v>
      </c>
      <c r="H699" s="59">
        <f t="shared" si="10"/>
        <v>128.31666666666666</v>
      </c>
    </row>
    <row r="700" spans="1:8" ht="15">
      <c r="A700" s="112"/>
      <c r="B700" s="112"/>
      <c r="C700" s="112">
        <v>323</v>
      </c>
      <c r="D700" s="112"/>
      <c r="E700" s="131" t="s">
        <v>73</v>
      </c>
      <c r="F700" s="115">
        <v>15000</v>
      </c>
      <c r="G700" s="115">
        <v>19247.5</v>
      </c>
      <c r="H700" s="132">
        <f t="shared" si="10"/>
        <v>128.31666666666666</v>
      </c>
    </row>
    <row r="701" spans="1:8" ht="15">
      <c r="A701" s="112"/>
      <c r="B701" s="112"/>
      <c r="C701" s="112"/>
      <c r="D701" s="112">
        <v>3232</v>
      </c>
      <c r="E701" s="131" t="s">
        <v>136</v>
      </c>
      <c r="F701" s="115">
        <v>15000</v>
      </c>
      <c r="G701" s="115">
        <v>19247.5</v>
      </c>
      <c r="H701" s="132">
        <f t="shared" si="10"/>
        <v>128.31666666666666</v>
      </c>
    </row>
    <row r="702" spans="1:8" ht="15">
      <c r="A702" s="161"/>
      <c r="B702" s="161"/>
      <c r="C702" s="161"/>
      <c r="D702" s="161"/>
      <c r="E702" s="162" t="s">
        <v>291</v>
      </c>
      <c r="F702" s="163">
        <f>F704</f>
        <v>50000</v>
      </c>
      <c r="G702" s="163">
        <f>G704</f>
        <v>50657.47</v>
      </c>
      <c r="H702" s="163">
        <f t="shared" si="10"/>
        <v>101.31494</v>
      </c>
    </row>
    <row r="703" spans="1:8" ht="15">
      <c r="A703" s="112"/>
      <c r="B703" s="112"/>
      <c r="C703" s="112"/>
      <c r="D703" s="112"/>
      <c r="E703" s="114" t="s">
        <v>315</v>
      </c>
      <c r="F703" s="59">
        <f>F702</f>
        <v>50000</v>
      </c>
      <c r="G703" s="59">
        <f>G702</f>
        <v>50657.47</v>
      </c>
      <c r="H703" s="59">
        <f t="shared" si="10"/>
        <v>101.31494</v>
      </c>
    </row>
    <row r="704" spans="1:8" ht="15">
      <c r="A704" s="111">
        <v>3</v>
      </c>
      <c r="B704" s="112"/>
      <c r="C704" s="112"/>
      <c r="D704" s="112"/>
      <c r="E704" s="129" t="s">
        <v>65</v>
      </c>
      <c r="F704" s="59">
        <f>F705</f>
        <v>50000</v>
      </c>
      <c r="G704" s="59">
        <f>G705</f>
        <v>50657.47</v>
      </c>
      <c r="H704" s="59">
        <f t="shared" si="10"/>
        <v>101.31494</v>
      </c>
    </row>
    <row r="705" spans="1:8" ht="15">
      <c r="A705" s="112"/>
      <c r="B705" s="111">
        <v>32</v>
      </c>
      <c r="C705" s="112"/>
      <c r="D705" s="112"/>
      <c r="E705" s="129" t="s">
        <v>70</v>
      </c>
      <c r="F705" s="59">
        <f>F708</f>
        <v>50000</v>
      </c>
      <c r="G705" s="59">
        <v>50657.47</v>
      </c>
      <c r="H705" s="59">
        <f t="shared" si="10"/>
        <v>101.31494</v>
      </c>
    </row>
    <row r="706" spans="1:8" ht="15">
      <c r="A706" s="112"/>
      <c r="B706" s="111"/>
      <c r="C706" s="112">
        <v>322</v>
      </c>
      <c r="D706" s="112"/>
      <c r="E706" s="131" t="s">
        <v>72</v>
      </c>
      <c r="F706" s="61">
        <v>0</v>
      </c>
      <c r="G706" s="61">
        <v>50657.47</v>
      </c>
      <c r="H706" s="59"/>
    </row>
    <row r="707" spans="1:8" ht="15">
      <c r="A707" s="112"/>
      <c r="B707" s="111"/>
      <c r="C707" s="112"/>
      <c r="D707" s="112">
        <v>3223</v>
      </c>
      <c r="E707" s="131" t="s">
        <v>111</v>
      </c>
      <c r="F707" s="61">
        <v>0</v>
      </c>
      <c r="G707" s="61">
        <v>50657.47</v>
      </c>
      <c r="H707" s="59"/>
    </row>
    <row r="708" spans="1:8" ht="15">
      <c r="A708" s="112"/>
      <c r="B708" s="112"/>
      <c r="C708" s="112">
        <v>323</v>
      </c>
      <c r="D708" s="112"/>
      <c r="E708" s="131" t="s">
        <v>73</v>
      </c>
      <c r="F708" s="115">
        <v>50000</v>
      </c>
      <c r="G708" s="115">
        <v>0</v>
      </c>
      <c r="H708" s="132">
        <f t="shared" si="10"/>
        <v>0</v>
      </c>
    </row>
    <row r="709" spans="1:8" ht="45">
      <c r="A709" s="161"/>
      <c r="B709" s="161"/>
      <c r="C709" s="161"/>
      <c r="D709" s="161"/>
      <c r="E709" s="162" t="s">
        <v>292</v>
      </c>
      <c r="F709" s="163">
        <f>F711</f>
        <v>15000</v>
      </c>
      <c r="G709" s="163">
        <f>G711</f>
        <v>149458.43</v>
      </c>
      <c r="H709" s="163">
        <f t="shared" si="10"/>
        <v>996.3895333333334</v>
      </c>
    </row>
    <row r="710" spans="1:8" ht="15">
      <c r="A710" s="112"/>
      <c r="B710" s="112"/>
      <c r="C710" s="112"/>
      <c r="D710" s="112"/>
      <c r="E710" s="114" t="s">
        <v>315</v>
      </c>
      <c r="F710" s="59">
        <f>F709</f>
        <v>15000</v>
      </c>
      <c r="G710" s="59">
        <f>G709</f>
        <v>149458.43</v>
      </c>
      <c r="H710" s="59">
        <f t="shared" si="10"/>
        <v>996.3895333333334</v>
      </c>
    </row>
    <row r="711" spans="1:8" ht="15">
      <c r="A711" s="111">
        <v>3</v>
      </c>
      <c r="B711" s="112"/>
      <c r="C711" s="112"/>
      <c r="D711" s="112"/>
      <c r="E711" s="129" t="s">
        <v>65</v>
      </c>
      <c r="F711" s="59">
        <f>F712</f>
        <v>15000</v>
      </c>
      <c r="G711" s="59">
        <f>G712</f>
        <v>149458.43</v>
      </c>
      <c r="H711" s="59">
        <f t="shared" si="10"/>
        <v>996.3895333333334</v>
      </c>
    </row>
    <row r="712" spans="1:8" ht="15">
      <c r="A712" s="112"/>
      <c r="B712" s="111">
        <v>32</v>
      </c>
      <c r="C712" s="112"/>
      <c r="D712" s="112"/>
      <c r="E712" s="129" t="s">
        <v>70</v>
      </c>
      <c r="F712" s="59">
        <f>F715</f>
        <v>15000</v>
      </c>
      <c r="G712" s="59">
        <f>SUM(G713+G715)</f>
        <v>149458.43</v>
      </c>
      <c r="H712" s="59">
        <f t="shared" si="10"/>
        <v>996.3895333333334</v>
      </c>
    </row>
    <row r="713" spans="1:8" ht="15">
      <c r="A713" s="112"/>
      <c r="B713" s="111"/>
      <c r="C713" s="112">
        <v>322</v>
      </c>
      <c r="D713" s="112"/>
      <c r="E713" s="131" t="s">
        <v>72</v>
      </c>
      <c r="F713" s="61">
        <v>0</v>
      </c>
      <c r="G713" s="61">
        <v>10031.84</v>
      </c>
      <c r="H713" s="59"/>
    </row>
    <row r="714" spans="1:8" ht="15">
      <c r="A714" s="112"/>
      <c r="B714" s="111"/>
      <c r="C714" s="112"/>
      <c r="D714" s="112">
        <v>3223</v>
      </c>
      <c r="E714" s="131" t="s">
        <v>111</v>
      </c>
      <c r="F714" s="61">
        <v>0</v>
      </c>
      <c r="G714" s="61">
        <v>10031.84</v>
      </c>
      <c r="H714" s="59"/>
    </row>
    <row r="715" spans="1:8" ht="15">
      <c r="A715" s="112"/>
      <c r="B715" s="112"/>
      <c r="C715" s="112">
        <v>323</v>
      </c>
      <c r="D715" s="112"/>
      <c r="E715" s="131" t="s">
        <v>73</v>
      </c>
      <c r="F715" s="115">
        <v>15000</v>
      </c>
      <c r="G715" s="59">
        <f>SUM(G716:G718)</f>
        <v>139426.59</v>
      </c>
      <c r="H715" s="132">
        <f aca="true" t="shared" si="11" ref="H715:H745">G715/F715*100</f>
        <v>929.5106000000001</v>
      </c>
    </row>
    <row r="716" spans="1:8" ht="15">
      <c r="A716" s="112"/>
      <c r="B716" s="112"/>
      <c r="C716" s="112"/>
      <c r="D716" s="112">
        <v>3232</v>
      </c>
      <c r="E716" s="131" t="s">
        <v>112</v>
      </c>
      <c r="F716" s="115">
        <v>15000</v>
      </c>
      <c r="G716" s="115">
        <v>28531.71</v>
      </c>
      <c r="H716" s="132">
        <f t="shared" si="11"/>
        <v>190.2114</v>
      </c>
    </row>
    <row r="717" spans="1:8" ht="15">
      <c r="A717" s="112"/>
      <c r="B717" s="112"/>
      <c r="C717" s="112"/>
      <c r="D717" s="112">
        <v>3232</v>
      </c>
      <c r="E717" s="131" t="s">
        <v>293</v>
      </c>
      <c r="F717" s="115">
        <v>0</v>
      </c>
      <c r="G717" s="115">
        <v>106105.56</v>
      </c>
      <c r="H717" s="132"/>
    </row>
    <row r="718" spans="1:8" ht="15">
      <c r="A718" s="112"/>
      <c r="B718" s="112"/>
      <c r="C718" s="112"/>
      <c r="D718" s="112">
        <v>3234</v>
      </c>
      <c r="E718" s="131" t="s">
        <v>137</v>
      </c>
      <c r="F718" s="115">
        <v>0</v>
      </c>
      <c r="G718" s="115">
        <v>4789.32</v>
      </c>
      <c r="H718" s="132"/>
    </row>
    <row r="719" spans="1:8" ht="33.75" customHeight="1">
      <c r="A719" s="155"/>
      <c r="B719" s="155"/>
      <c r="C719" s="155"/>
      <c r="D719" s="155"/>
      <c r="E719" s="156" t="s">
        <v>294</v>
      </c>
      <c r="F719" s="157">
        <f>F721</f>
        <v>150000</v>
      </c>
      <c r="G719" s="157">
        <f>G721</f>
        <v>17000</v>
      </c>
      <c r="H719" s="157">
        <f t="shared" si="11"/>
        <v>11.333333333333332</v>
      </c>
    </row>
    <row r="720" spans="1:8" ht="15.75" customHeight="1">
      <c r="A720" s="112"/>
      <c r="B720" s="112"/>
      <c r="C720" s="112"/>
      <c r="D720" s="112"/>
      <c r="E720" s="114" t="s">
        <v>22</v>
      </c>
      <c r="F720" s="57">
        <f>F719</f>
        <v>150000</v>
      </c>
      <c r="G720" s="57">
        <f>G719</f>
        <v>17000</v>
      </c>
      <c r="H720" s="57">
        <f t="shared" si="11"/>
        <v>11.333333333333332</v>
      </c>
    </row>
    <row r="721" spans="1:8" ht="15.75" customHeight="1">
      <c r="A721" s="111">
        <v>4</v>
      </c>
      <c r="B721" s="112"/>
      <c r="C721" s="112"/>
      <c r="D721" s="112"/>
      <c r="E721" s="129" t="s">
        <v>82</v>
      </c>
      <c r="F721" s="57">
        <f>F722</f>
        <v>150000</v>
      </c>
      <c r="G721" s="57">
        <f>G722</f>
        <v>17000</v>
      </c>
      <c r="H721" s="57">
        <f t="shared" si="11"/>
        <v>11.333333333333332</v>
      </c>
    </row>
    <row r="722" spans="1:8" ht="15.75" customHeight="1">
      <c r="A722" s="112"/>
      <c r="B722" s="111">
        <v>42</v>
      </c>
      <c r="C722" s="112"/>
      <c r="D722" s="112"/>
      <c r="E722" s="129" t="s">
        <v>86</v>
      </c>
      <c r="F722" s="57">
        <f>F723</f>
        <v>150000</v>
      </c>
      <c r="G722" s="57">
        <v>17000</v>
      </c>
      <c r="H722" s="57">
        <f t="shared" si="11"/>
        <v>11.333333333333332</v>
      </c>
    </row>
    <row r="723" spans="1:8" ht="15.75" customHeight="1">
      <c r="A723" s="112"/>
      <c r="B723" s="112"/>
      <c r="C723" s="112">
        <v>422</v>
      </c>
      <c r="D723" s="112"/>
      <c r="E723" s="131" t="s">
        <v>88</v>
      </c>
      <c r="F723" s="132">
        <v>150000</v>
      </c>
      <c r="G723" s="132">
        <v>17000</v>
      </c>
      <c r="H723" s="132">
        <f t="shared" si="11"/>
        <v>11.333333333333332</v>
      </c>
    </row>
    <row r="724" spans="1:8" ht="15.75" customHeight="1">
      <c r="A724" s="112"/>
      <c r="B724" s="112"/>
      <c r="C724" s="112"/>
      <c r="D724" s="112">
        <v>4227</v>
      </c>
      <c r="E724" s="131" t="s">
        <v>295</v>
      </c>
      <c r="F724" s="132">
        <v>150000</v>
      </c>
      <c r="G724" s="132">
        <v>17000</v>
      </c>
      <c r="H724" s="132">
        <f t="shared" si="11"/>
        <v>11.333333333333332</v>
      </c>
    </row>
    <row r="725" spans="1:8" ht="33.75" customHeight="1">
      <c r="A725" s="155"/>
      <c r="B725" s="155"/>
      <c r="C725" s="155"/>
      <c r="D725" s="155"/>
      <c r="E725" s="156" t="s">
        <v>296</v>
      </c>
      <c r="F725" s="157">
        <f>F733</f>
        <v>200000</v>
      </c>
      <c r="G725" s="157">
        <f>G727+G733</f>
        <v>19705.42</v>
      </c>
      <c r="H725" s="157">
        <f t="shared" si="11"/>
        <v>9.85271</v>
      </c>
    </row>
    <row r="726" spans="1:8" ht="15.75" customHeight="1">
      <c r="A726" s="112"/>
      <c r="B726" s="112"/>
      <c r="C726" s="112"/>
      <c r="D726" s="112"/>
      <c r="E726" s="114" t="s">
        <v>22</v>
      </c>
      <c r="F726" s="57">
        <f>F725</f>
        <v>200000</v>
      </c>
      <c r="G726" s="57">
        <f>G727</f>
        <v>19705.42</v>
      </c>
      <c r="H726" s="57">
        <f t="shared" si="11"/>
        <v>9.85271</v>
      </c>
    </row>
    <row r="727" spans="1:8" ht="15.75" customHeight="1">
      <c r="A727" s="111">
        <v>3</v>
      </c>
      <c r="B727" s="112"/>
      <c r="C727" s="112"/>
      <c r="D727" s="112"/>
      <c r="E727" s="129" t="s">
        <v>65</v>
      </c>
      <c r="F727" s="170">
        <v>0</v>
      </c>
      <c r="G727" s="57">
        <f>G728</f>
        <v>19705.42</v>
      </c>
      <c r="H727" s="57"/>
    </row>
    <row r="728" spans="1:8" ht="15.75" customHeight="1">
      <c r="A728" s="112"/>
      <c r="B728" s="111">
        <v>32</v>
      </c>
      <c r="C728" s="112"/>
      <c r="D728" s="112"/>
      <c r="E728" s="129" t="s">
        <v>70</v>
      </c>
      <c r="F728" s="170">
        <v>0</v>
      </c>
      <c r="G728" s="57">
        <f>SUM(G729+G731)</f>
        <v>19705.42</v>
      </c>
      <c r="H728" s="57"/>
    </row>
    <row r="729" spans="1:8" ht="15.75" customHeight="1">
      <c r="A729" s="112"/>
      <c r="B729" s="111"/>
      <c r="C729" s="112">
        <v>322</v>
      </c>
      <c r="D729" s="112"/>
      <c r="E729" s="131" t="s">
        <v>72</v>
      </c>
      <c r="F729" s="170">
        <v>0</v>
      </c>
      <c r="G729" s="170">
        <v>13930.8</v>
      </c>
      <c r="H729" s="57"/>
    </row>
    <row r="730" spans="1:8" ht="15.75" customHeight="1">
      <c r="A730" s="112"/>
      <c r="B730" s="111"/>
      <c r="C730" s="112"/>
      <c r="D730" s="112">
        <v>3224</v>
      </c>
      <c r="E730" s="131" t="s">
        <v>297</v>
      </c>
      <c r="F730" s="170">
        <v>0</v>
      </c>
      <c r="G730" s="170">
        <v>13930.8</v>
      </c>
      <c r="H730" s="57"/>
    </row>
    <row r="731" spans="1:8" ht="15.75" customHeight="1">
      <c r="A731" s="112"/>
      <c r="B731" s="111"/>
      <c r="C731" s="112">
        <v>323</v>
      </c>
      <c r="D731" s="112"/>
      <c r="E731" s="131"/>
      <c r="F731" s="170">
        <v>0</v>
      </c>
      <c r="G731" s="170">
        <v>5774.62</v>
      </c>
      <c r="H731" s="57"/>
    </row>
    <row r="732" spans="1:8" ht="15.75" customHeight="1">
      <c r="A732" s="112"/>
      <c r="B732" s="111"/>
      <c r="C732" s="112"/>
      <c r="D732" s="112">
        <v>3232</v>
      </c>
      <c r="E732" s="131" t="s">
        <v>298</v>
      </c>
      <c r="F732" s="170">
        <v>0</v>
      </c>
      <c r="G732" s="170">
        <v>5774.62</v>
      </c>
      <c r="H732" s="57"/>
    </row>
    <row r="733" spans="1:8" ht="15.75" customHeight="1">
      <c r="A733" s="111">
        <v>4</v>
      </c>
      <c r="B733" s="112"/>
      <c r="C733" s="112"/>
      <c r="D733" s="112"/>
      <c r="E733" s="129" t="s">
        <v>82</v>
      </c>
      <c r="F733" s="57">
        <f>F734</f>
        <v>200000</v>
      </c>
      <c r="G733" s="170">
        <f>G734</f>
        <v>0</v>
      </c>
      <c r="H733" s="57">
        <f t="shared" si="11"/>
        <v>0</v>
      </c>
    </row>
    <row r="734" spans="1:8" ht="15.75" customHeight="1">
      <c r="A734" s="112"/>
      <c r="B734" s="111">
        <v>42</v>
      </c>
      <c r="C734" s="112"/>
      <c r="D734" s="112"/>
      <c r="E734" s="129" t="s">
        <v>86</v>
      </c>
      <c r="F734" s="57">
        <f>F735</f>
        <v>200000</v>
      </c>
      <c r="G734" s="170">
        <v>0</v>
      </c>
      <c r="H734" s="57">
        <f t="shared" si="11"/>
        <v>0</v>
      </c>
    </row>
    <row r="735" spans="1:8" ht="15.75" customHeight="1">
      <c r="A735" s="112"/>
      <c r="B735" s="112"/>
      <c r="C735" s="112">
        <v>422</v>
      </c>
      <c r="D735" s="112"/>
      <c r="E735" s="131" t="s">
        <v>88</v>
      </c>
      <c r="F735" s="132">
        <v>200000</v>
      </c>
      <c r="G735" s="170">
        <v>0</v>
      </c>
      <c r="H735" s="132">
        <f t="shared" si="11"/>
        <v>0</v>
      </c>
    </row>
    <row r="736" spans="1:8" ht="33.75" customHeight="1">
      <c r="A736" s="155"/>
      <c r="B736" s="155"/>
      <c r="C736" s="155"/>
      <c r="D736" s="155"/>
      <c r="E736" s="156" t="s">
        <v>299</v>
      </c>
      <c r="F736" s="157">
        <f>F738</f>
        <v>60000</v>
      </c>
      <c r="G736" s="171">
        <f>G738</f>
        <v>0</v>
      </c>
      <c r="H736" s="157">
        <f t="shared" si="11"/>
        <v>0</v>
      </c>
    </row>
    <row r="737" spans="1:8" ht="15.75" customHeight="1">
      <c r="A737" s="112"/>
      <c r="B737" s="112"/>
      <c r="C737" s="112"/>
      <c r="D737" s="112"/>
      <c r="E737" s="114" t="s">
        <v>33</v>
      </c>
      <c r="F737" s="57">
        <f>F736</f>
        <v>60000</v>
      </c>
      <c r="G737" s="170">
        <f>G736</f>
        <v>0</v>
      </c>
      <c r="H737" s="57">
        <f t="shared" si="11"/>
        <v>0</v>
      </c>
    </row>
    <row r="738" spans="1:8" ht="15.75" customHeight="1">
      <c r="A738" s="111">
        <v>4</v>
      </c>
      <c r="B738" s="112"/>
      <c r="C738" s="112"/>
      <c r="D738" s="112"/>
      <c r="E738" s="129" t="s">
        <v>82</v>
      </c>
      <c r="F738" s="57">
        <f>F739</f>
        <v>60000</v>
      </c>
      <c r="G738" s="170">
        <f>G739</f>
        <v>0</v>
      </c>
      <c r="H738" s="57">
        <f t="shared" si="11"/>
        <v>0</v>
      </c>
    </row>
    <row r="739" spans="1:8" ht="15.75" customHeight="1">
      <c r="A739" s="112"/>
      <c r="B739" s="111">
        <v>42</v>
      </c>
      <c r="C739" s="112"/>
      <c r="D739" s="112"/>
      <c r="E739" s="129" t="s">
        <v>86</v>
      </c>
      <c r="F739" s="57">
        <f>F740</f>
        <v>60000</v>
      </c>
      <c r="G739" s="170">
        <v>0</v>
      </c>
      <c r="H739" s="57">
        <f t="shared" si="11"/>
        <v>0</v>
      </c>
    </row>
    <row r="740" spans="1:8" ht="15.75" customHeight="1">
      <c r="A740" s="112"/>
      <c r="B740" s="112"/>
      <c r="C740" s="112">
        <v>422</v>
      </c>
      <c r="D740" s="112"/>
      <c r="E740" s="131" t="s">
        <v>88</v>
      </c>
      <c r="F740" s="132">
        <v>60000</v>
      </c>
      <c r="G740" s="170">
        <v>0</v>
      </c>
      <c r="H740" s="132">
        <f t="shared" si="11"/>
        <v>0</v>
      </c>
    </row>
    <row r="741" spans="1:8" ht="33.75" customHeight="1">
      <c r="A741" s="155"/>
      <c r="B741" s="155"/>
      <c r="C741" s="155"/>
      <c r="D741" s="155"/>
      <c r="E741" s="156" t="s">
        <v>300</v>
      </c>
      <c r="F741" s="157">
        <f>F743</f>
        <v>20000</v>
      </c>
      <c r="G741" s="171">
        <f>G743</f>
        <v>0</v>
      </c>
      <c r="H741" s="157">
        <f t="shared" si="11"/>
        <v>0</v>
      </c>
    </row>
    <row r="742" spans="1:8" ht="15.75" customHeight="1">
      <c r="A742" s="112"/>
      <c r="B742" s="112"/>
      <c r="C742" s="112"/>
      <c r="D742" s="112"/>
      <c r="E742" s="114" t="s">
        <v>315</v>
      </c>
      <c r="F742" s="57">
        <f>F741</f>
        <v>20000</v>
      </c>
      <c r="G742" s="170">
        <f>G741</f>
        <v>0</v>
      </c>
      <c r="H742" s="57">
        <f t="shared" si="11"/>
        <v>0</v>
      </c>
    </row>
    <row r="743" spans="1:8" ht="15.75" customHeight="1">
      <c r="A743" s="111">
        <v>4</v>
      </c>
      <c r="B743" s="112"/>
      <c r="C743" s="112"/>
      <c r="D743" s="112"/>
      <c r="E743" s="129" t="s">
        <v>82</v>
      </c>
      <c r="F743" s="57">
        <f>F744</f>
        <v>20000</v>
      </c>
      <c r="G743" s="170">
        <f>G744</f>
        <v>0</v>
      </c>
      <c r="H743" s="57">
        <f t="shared" si="11"/>
        <v>0</v>
      </c>
    </row>
    <row r="744" spans="1:8" ht="15.75" customHeight="1">
      <c r="A744" s="112"/>
      <c r="B744" s="111">
        <v>42</v>
      </c>
      <c r="C744" s="112"/>
      <c r="D744" s="112"/>
      <c r="E744" s="129" t="s">
        <v>86</v>
      </c>
      <c r="F744" s="57">
        <f>F745</f>
        <v>20000</v>
      </c>
      <c r="G744" s="170">
        <f>G745</f>
        <v>0</v>
      </c>
      <c r="H744" s="57">
        <f t="shared" si="11"/>
        <v>0</v>
      </c>
    </row>
    <row r="745" spans="1:8" ht="15.75" customHeight="1">
      <c r="A745" s="112"/>
      <c r="B745" s="112"/>
      <c r="C745" s="112">
        <v>422</v>
      </c>
      <c r="D745" s="112"/>
      <c r="E745" s="131" t="s">
        <v>88</v>
      </c>
      <c r="F745" s="132">
        <v>20000</v>
      </c>
      <c r="G745" s="170">
        <v>0</v>
      </c>
      <c r="H745" s="132">
        <f t="shared" si="11"/>
        <v>0</v>
      </c>
    </row>
    <row r="746" ht="15">
      <c r="G746" s="172"/>
    </row>
    <row r="748" spans="5:6" ht="15">
      <c r="E748">
        <v>12</v>
      </c>
      <c r="F748"/>
    </row>
    <row r="751" spans="1:8" ht="15">
      <c r="A751" s="173"/>
      <c r="B751" s="174"/>
      <c r="C751" s="175"/>
      <c r="D751" s="175"/>
      <c r="E751" s="176"/>
      <c r="F751" s="172"/>
      <c r="G751" s="172"/>
      <c r="H751" s="172"/>
    </row>
    <row r="752" spans="1:8" ht="15">
      <c r="A752" s="177"/>
      <c r="B752" s="178"/>
      <c r="C752" s="178"/>
      <c r="D752" s="178"/>
      <c r="E752" s="178"/>
      <c r="F752" s="172"/>
      <c r="G752" s="172"/>
      <c r="H752" s="172"/>
    </row>
    <row r="753" spans="1:8" ht="15">
      <c r="A753" s="177"/>
      <c r="B753" s="178"/>
      <c r="C753" s="178"/>
      <c r="D753" s="178"/>
      <c r="E753" s="178"/>
      <c r="F753" s="172"/>
      <c r="G753" s="172"/>
      <c r="H753" s="172"/>
    </row>
    <row r="754" spans="1:8" ht="15.75">
      <c r="A754" s="179"/>
      <c r="B754" s="180"/>
      <c r="C754" s="178"/>
      <c r="D754" s="178"/>
      <c r="E754" s="174"/>
      <c r="F754" s="172"/>
      <c r="G754" s="172"/>
      <c r="H754" s="172"/>
    </row>
    <row r="755" spans="1:8" ht="15">
      <c r="A755" s="177"/>
      <c r="B755" s="180"/>
      <c r="C755" s="178"/>
      <c r="D755" s="178"/>
      <c r="E755" s="174"/>
      <c r="F755" s="172"/>
      <c r="G755" s="172"/>
      <c r="H755" s="172"/>
    </row>
    <row r="756" spans="1:8" ht="15">
      <c r="A756" s="174"/>
      <c r="B756" s="174"/>
      <c r="C756" s="174"/>
      <c r="D756" s="174"/>
      <c r="E756" s="181"/>
      <c r="F756" s="172"/>
      <c r="G756" s="172"/>
      <c r="H756" s="172"/>
    </row>
    <row r="757" spans="1:8" ht="15">
      <c r="A757" s="177"/>
      <c r="B757" s="178"/>
      <c r="C757" s="178"/>
      <c r="D757" s="178"/>
      <c r="E757" s="178"/>
      <c r="F757" s="172"/>
      <c r="G757" s="172"/>
      <c r="H757" s="172"/>
    </row>
    <row r="758" spans="1:8" ht="15">
      <c r="A758" s="174"/>
      <c r="B758" s="174"/>
      <c r="C758" s="174"/>
      <c r="D758" s="174"/>
      <c r="E758" s="174"/>
      <c r="F758" s="172"/>
      <c r="G758" s="172"/>
      <c r="H758" s="172"/>
    </row>
    <row r="759" spans="1:8" ht="15">
      <c r="A759" s="174"/>
      <c r="B759" s="182"/>
      <c r="C759" s="174"/>
      <c r="D759" s="174"/>
      <c r="E759" s="174"/>
      <c r="F759" s="172"/>
      <c r="G759" s="172"/>
      <c r="H759" s="172"/>
    </row>
    <row r="760" spans="1:8" ht="15">
      <c r="A760" s="178"/>
      <c r="B760" s="178"/>
      <c r="C760" s="178"/>
      <c r="D760" s="178"/>
      <c r="E760" s="174"/>
      <c r="F760" s="172"/>
      <c r="G760" s="172"/>
      <c r="H760" s="172"/>
    </row>
    <row r="761" spans="1:8" ht="15">
      <c r="A761" s="178"/>
      <c r="B761" s="178"/>
      <c r="C761" s="178"/>
      <c r="D761" s="178"/>
      <c r="E761" s="174"/>
      <c r="F761" s="172"/>
      <c r="G761" s="172"/>
      <c r="H761" s="172"/>
    </row>
    <row r="762" spans="1:8" ht="15">
      <c r="A762" s="178"/>
      <c r="B762" s="178"/>
      <c r="C762" s="178"/>
      <c r="D762" s="178"/>
      <c r="E762" s="174"/>
      <c r="F762" s="172"/>
      <c r="G762" s="172"/>
      <c r="H762" s="172"/>
    </row>
    <row r="763" spans="1:8" ht="15">
      <c r="A763" s="174"/>
      <c r="B763" s="174"/>
      <c r="C763" s="174"/>
      <c r="D763" s="174"/>
      <c r="E763" s="182"/>
      <c r="F763" s="172"/>
      <c r="G763" s="182"/>
      <c r="H763" s="172"/>
    </row>
    <row r="764" spans="1:8" ht="15">
      <c r="A764" s="174"/>
      <c r="B764" s="174"/>
      <c r="C764" s="174"/>
      <c r="D764" s="174"/>
      <c r="E764" s="182"/>
      <c r="F764" s="172"/>
      <c r="G764" s="182"/>
      <c r="H764" s="172"/>
    </row>
    <row r="773" ht="15">
      <c r="E773">
        <v>13</v>
      </c>
    </row>
  </sheetData>
  <sheetProtection selectLockedCells="1" selectUnlockedCells="1"/>
  <mergeCells count="1">
    <mergeCell ref="A1:H1"/>
  </mergeCells>
  <printOptions horizontalCentered="1"/>
  <pageMargins left="0.1968503937007874" right="0" top="0.15748031496062992" bottom="0.15748031496062992" header="0.31496062992125984" footer="0.31496062992125984"/>
  <pageSetup horizontalDpi="300" verticalDpi="300" orientation="portrait" paperSize="9" scale="75" r:id="rId1"/>
  <rowBreaks count="13" manualBreakCount="13">
    <brk id="61" max="255" man="1"/>
    <brk id="127" max="7" man="1"/>
    <brk id="187" max="255" man="1"/>
    <brk id="246" max="255" man="1"/>
    <brk id="300" max="255" man="1"/>
    <brk id="355" max="7" man="1"/>
    <brk id="401" max="255" man="1"/>
    <brk id="454" max="255" man="1"/>
    <brk id="509" max="255" man="1"/>
    <brk id="562" max="255" man="1"/>
    <brk id="620" max="7" man="1"/>
    <brk id="673" max="255" man="1"/>
    <brk id="72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SheetLayoutView="100" workbookViewId="0" topLeftCell="A7">
      <selection activeCell="I9" sqref="I9"/>
    </sheetView>
  </sheetViews>
  <sheetFormatPr defaultColWidth="9.140625" defaultRowHeight="15"/>
  <cols>
    <col min="3" max="3" width="9.57421875" style="0" customWidth="1"/>
    <col min="11" max="11" width="26.8515625" style="0" customWidth="1"/>
    <col min="13" max="13" width="0" style="0" hidden="1" customWidth="1"/>
  </cols>
  <sheetData>
    <row r="2" spans="1:13" ht="23.25" customHeight="1">
      <c r="A2" s="183"/>
      <c r="B2" s="183"/>
      <c r="C2" s="183"/>
      <c r="D2" s="246" t="s">
        <v>301</v>
      </c>
      <c r="E2" s="246"/>
      <c r="F2" s="246"/>
      <c r="G2" s="246"/>
      <c r="H2" s="246"/>
      <c r="I2" s="183"/>
      <c r="J2" s="183"/>
      <c r="K2" s="183"/>
      <c r="L2" s="183"/>
      <c r="M2" s="183"/>
    </row>
    <row r="3" spans="1:13" ht="24.75" customHeight="1">
      <c r="A3" s="259" t="s">
        <v>311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183"/>
      <c r="M3" s="183"/>
    </row>
    <row r="4" spans="1:13" ht="15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9.5" customHeight="1">
      <c r="A5" s="183"/>
      <c r="B5" s="183"/>
      <c r="C5" s="183"/>
      <c r="D5" s="183"/>
      <c r="E5" s="183"/>
      <c r="F5" s="183" t="s">
        <v>303</v>
      </c>
      <c r="G5" s="183"/>
      <c r="H5" s="183"/>
      <c r="I5" s="183"/>
      <c r="J5" s="183"/>
      <c r="K5" s="183"/>
      <c r="L5" s="183"/>
      <c r="M5" s="183"/>
    </row>
    <row r="6" spans="1:11" s="183" customFormat="1" ht="78.75" customHeight="1">
      <c r="A6" s="259" t="s">
        <v>349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13" ht="29.25" customHeight="1">
      <c r="A7" s="194" t="s">
        <v>302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1:13" ht="15.7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1:13" ht="18.75" customHeight="1">
      <c r="A9" s="183"/>
      <c r="B9" s="183"/>
      <c r="C9" s="183"/>
      <c r="D9" s="246" t="s">
        <v>306</v>
      </c>
      <c r="E9" s="246"/>
      <c r="F9" s="246"/>
      <c r="G9" s="246"/>
      <c r="H9" s="246"/>
      <c r="I9" s="183"/>
      <c r="J9" s="183"/>
      <c r="K9" s="183"/>
      <c r="L9" s="183"/>
      <c r="M9" s="183"/>
    </row>
    <row r="10" spans="1:13" ht="12.75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</row>
    <row r="11" spans="1:13" ht="18" customHeight="1">
      <c r="A11" s="258" t="s">
        <v>309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spans="1:13" ht="15.7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</row>
    <row r="13" spans="1:13" ht="30.75" customHeight="1">
      <c r="A13" s="183"/>
      <c r="B13" s="183"/>
      <c r="C13" s="183"/>
      <c r="D13" s="257" t="s">
        <v>310</v>
      </c>
      <c r="E13" s="257"/>
      <c r="F13" s="257"/>
      <c r="G13" s="257"/>
      <c r="H13" s="257"/>
      <c r="I13" s="183"/>
      <c r="J13" s="183"/>
      <c r="K13" s="183"/>
      <c r="L13" s="183"/>
      <c r="M13" s="183"/>
    </row>
    <row r="14" spans="1:13" ht="15.7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1:13" ht="15.75">
      <c r="A15" s="183" t="s">
        <v>307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5.75">
      <c r="A16" s="183" t="s">
        <v>308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13" ht="15.75">
      <c r="A17" s="183" t="s">
        <v>322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3" ht="15.7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</row>
    <row r="19" spans="1:13" ht="15.75">
      <c r="A19" s="183"/>
      <c r="B19" s="183"/>
      <c r="C19" s="183"/>
      <c r="D19" s="183"/>
      <c r="E19" s="183"/>
      <c r="F19" s="183"/>
      <c r="G19" s="183"/>
      <c r="H19" s="183"/>
      <c r="I19" s="256" t="s">
        <v>312</v>
      </c>
      <c r="J19" s="256"/>
      <c r="K19" s="255"/>
      <c r="L19" s="183"/>
      <c r="M19" s="183"/>
    </row>
    <row r="20" spans="1:13" ht="15.75">
      <c r="A20" s="183"/>
      <c r="B20" s="183"/>
      <c r="C20" s="183"/>
      <c r="D20" s="183"/>
      <c r="E20" s="183"/>
      <c r="F20" s="183"/>
      <c r="G20" s="183"/>
      <c r="H20" s="254" t="s">
        <v>313</v>
      </c>
      <c r="I20" s="255"/>
      <c r="J20" s="255"/>
      <c r="K20" s="255"/>
      <c r="L20" s="183"/>
      <c r="M20" s="183"/>
    </row>
    <row r="21" spans="1:13" ht="15.7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</sheetData>
  <sheetProtection selectLockedCells="1" selectUnlockedCells="1"/>
  <mergeCells count="8">
    <mergeCell ref="H20:K20"/>
    <mergeCell ref="I19:K19"/>
    <mergeCell ref="D13:H13"/>
    <mergeCell ref="D2:H2"/>
    <mergeCell ref="D9:H9"/>
    <mergeCell ref="A11:M11"/>
    <mergeCell ref="A3:K3"/>
    <mergeCell ref="A6:K6"/>
  </mergeCells>
  <printOptions/>
  <pageMargins left="0.7" right="0.7" top="0.75" bottom="0.75" header="0.3" footer="0.3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2019-04-17T12:25:55Z</cp:lastPrinted>
  <dcterms:created xsi:type="dcterms:W3CDTF">2016-05-06T10:17:27Z</dcterms:created>
  <dcterms:modified xsi:type="dcterms:W3CDTF">2019-04-17T12:26:00Z</dcterms:modified>
  <cp:category/>
  <cp:version/>
  <cp:contentType/>
  <cp:contentStatus/>
</cp:coreProperties>
</file>