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20" windowWidth="11775" windowHeight="4740" activeTab="0"/>
  </bookViews>
  <sheets>
    <sheet name="Polugodišnji obračun 2013" sheetId="1" r:id="rId1"/>
  </sheets>
  <definedNames/>
  <calcPr fullCalcOnLoad="1"/>
</workbook>
</file>

<file path=xl/sharedStrings.xml><?xml version="1.0" encoding="utf-8"?>
<sst xmlns="http://schemas.openxmlformats.org/spreadsheetml/2006/main" count="451" uniqueCount="244">
  <si>
    <t>II. POSEBNI DIO</t>
  </si>
  <si>
    <t>Rashodi poslovanja</t>
  </si>
  <si>
    <t>Rashodi za usluge</t>
  </si>
  <si>
    <t>Ostali nespomenuti rashodi poslovanja</t>
  </si>
  <si>
    <t>Ostali rashodi</t>
  </si>
  <si>
    <t>Rashodi za zaposlene</t>
  </si>
  <si>
    <t>Ostali rashodi za zaposlene</t>
  </si>
  <si>
    <t>Doprinosi na plaće</t>
  </si>
  <si>
    <t>Materijalni rashodi</t>
  </si>
  <si>
    <t>Rashodi za materijal i energiju</t>
  </si>
  <si>
    <t>Financijski rashodi</t>
  </si>
  <si>
    <t>Rashodi za nabavu nefinancijske imovine</t>
  </si>
  <si>
    <t>Postrojenja i oprema</t>
  </si>
  <si>
    <t>Rashodi za nabavu neproizvodne imovine</t>
  </si>
  <si>
    <t>Materijalna imovina - prirodna bogatstva</t>
  </si>
  <si>
    <t>Rashodi za nabavu proizvodne dugotrajne imovine</t>
  </si>
  <si>
    <t>Tekuće donacije</t>
  </si>
  <si>
    <t xml:space="preserve">Plaće </t>
  </si>
  <si>
    <t>Naknada troškova zaposlenima</t>
  </si>
  <si>
    <t xml:space="preserve">Rashodi za usluge </t>
  </si>
  <si>
    <t>Ostali financijski rashodi</t>
  </si>
  <si>
    <t xml:space="preserve">Ostali rashodi   </t>
  </si>
  <si>
    <t>Prihodi od poreza</t>
  </si>
  <si>
    <t>Porez i prirez na dohodak</t>
  </si>
  <si>
    <t>Porezi na imovinu</t>
  </si>
  <si>
    <t>Porezi na robu i usluge</t>
  </si>
  <si>
    <t xml:space="preserve">Pomoći iz proračuna </t>
  </si>
  <si>
    <t>Prihodi od imovine</t>
  </si>
  <si>
    <t xml:space="preserve">Prihodi od financijske imovine </t>
  </si>
  <si>
    <t>Prihodi od nefinancijske imovine</t>
  </si>
  <si>
    <t xml:space="preserve">Administrativne (upravne) pristojbe </t>
  </si>
  <si>
    <t xml:space="preserve">Ostali prihodi </t>
  </si>
  <si>
    <t>Predsjednica:</t>
  </si>
  <si>
    <t>A)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</si>
  <si>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</si>
  <si>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</si>
  <si>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</si>
  <si>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</si>
  <si>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</si>
  <si>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</si>
  <si>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</si>
  <si>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</si>
  <si>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PRIHODI </t>
  </si>
  <si>
    <t>Prihodi od administativnih pristojbi i po posebnim propisima</t>
  </si>
  <si>
    <t>Donacije od pravnih i fizičkih osoba izvan opće države</t>
  </si>
  <si>
    <t>Plaće</t>
  </si>
  <si>
    <t>Doprinos na plaće</t>
  </si>
  <si>
    <t>Rashodi za nabavu proizvedene dugotrajne imovine</t>
  </si>
  <si>
    <t>I. OPĆI DIO</t>
  </si>
  <si>
    <t>Vrsta prihoda</t>
  </si>
  <si>
    <t>Br. konta</t>
  </si>
  <si>
    <t>Naknade troškova zaposlenima</t>
  </si>
  <si>
    <t>RAZDJEL 02      JEDINSTVENI UPRAVNI ODJEL</t>
  </si>
  <si>
    <t>Građevinski objekti</t>
  </si>
  <si>
    <t>A)  RAČUN PRIHODA I RASHODA</t>
  </si>
  <si>
    <t xml:space="preserve">     RASHODI POSLOVANJA</t>
  </si>
  <si>
    <t xml:space="preserve">    RASHODI ZA NABAVU NEFINANCIJSKE IMOVINE</t>
  </si>
  <si>
    <t>Funkcijska klasifikacija: 01 - Opće javne usluge</t>
  </si>
  <si>
    <t>Aktivnost: Predstavnička i izvršna tijela</t>
  </si>
  <si>
    <t>GLAVA 1          Jedinstveni upravni odjel</t>
  </si>
  <si>
    <t>Aktivnost: Administarativno, tehničko i stručno osoblje</t>
  </si>
  <si>
    <t>Funkcijska klasifikacija: 06 - Usluge unapređenja stanovanja i zajednice</t>
  </si>
  <si>
    <t>Funkcijska klasifikacija: 09 - Obrazovanje</t>
  </si>
  <si>
    <t>Ostali nespomenutu rashodi poslovanja</t>
  </si>
  <si>
    <t>Aktivnost: Djelatnost sportskih udruga</t>
  </si>
  <si>
    <t>Funkcijska klasifikacija: 10 - Socijalna zaštita</t>
  </si>
  <si>
    <t>Funkcijska klasifikacija: 08 - Rekreacija, kultura i religija</t>
  </si>
  <si>
    <t>Pomoći iz inozemstva (darovnice) i od subjekata unutar opće države</t>
  </si>
  <si>
    <t xml:space="preserve">             TIJELA OPĆINE</t>
  </si>
  <si>
    <t xml:space="preserve">RAZDJEL 01     PREDSTAVNIČKA, IZVRŠNA I UPRAVNA  </t>
  </si>
  <si>
    <t xml:space="preserve">GLAVA 1  Općinsko vijeće, poglavarstvo, radna tijela </t>
  </si>
  <si>
    <t>Program: Rad općinskog vijeća i poglavarstva</t>
  </si>
  <si>
    <t>Program: Rad jedinstvenog upravnog odjela</t>
  </si>
  <si>
    <t>Tekući projekt: Opremanje upravnog odjela</t>
  </si>
  <si>
    <t>RAZDJEL 03      KOMUNALNE I GOSPODARSKE DJELATNOSTI</t>
  </si>
  <si>
    <t>GLAVA  1        Komunalne i gospodarske djelatnosti</t>
  </si>
  <si>
    <t>Aktivnost: Osnovna djelatnost</t>
  </si>
  <si>
    <t>Tekući projekt: Nabava opreme</t>
  </si>
  <si>
    <t>Aktivnost: Dom hrvatskih branitelja</t>
  </si>
  <si>
    <t>GLAVA  2        Komunalne djelatnosti</t>
  </si>
  <si>
    <t>Program održavanja komunalne infrastrukture</t>
  </si>
  <si>
    <t>Aktivnost: Investicijsko održavanje cesta</t>
  </si>
  <si>
    <t>Aktivnost: Javna rasvjeta</t>
  </si>
  <si>
    <t>Aktivnost: Društveni i vatrogasni domovi</t>
  </si>
  <si>
    <t xml:space="preserve">             OBRAZOVANJE</t>
  </si>
  <si>
    <t>RAZDJEL 04     PREDŠKOLSKI ODGOJ I OSNOVNOŠKOLSKO</t>
  </si>
  <si>
    <t xml:space="preserve">      GLAVA 1      Predškolski odgoj </t>
  </si>
  <si>
    <t>Program javnih potreba u djelatnosti predškolskog odgoja</t>
  </si>
  <si>
    <t xml:space="preserve">      GLAVA 2      Osnovnoškolsko obrazovanje</t>
  </si>
  <si>
    <t xml:space="preserve">                Program javnih potreba u osnovnom školstvu</t>
  </si>
  <si>
    <t>Aktivnost: Osnovna škola Kalnik</t>
  </si>
  <si>
    <t>Naknade građanima i kućanstvima na temelju osiguranja i druge naknade</t>
  </si>
  <si>
    <t>Ostale naknade građanima i kućanstvima iz proračuna</t>
  </si>
  <si>
    <t>Aktivnost: Osnovna škola S. R. Erdody Gornja Rijeka</t>
  </si>
  <si>
    <t>RAZDJEL 05     SOCIJALNA ZAŠTITA</t>
  </si>
  <si>
    <t xml:space="preserve">  GLAVA 1       SOCIJALNA SKRB</t>
  </si>
  <si>
    <t>Program javnih potreba u socijalnoj skrbi</t>
  </si>
  <si>
    <t>Aktivnost: Pomoć pojedincima i obiteljima</t>
  </si>
  <si>
    <t xml:space="preserve">           Aktivnost: Humanitarna skrb kroz udruge građana</t>
  </si>
  <si>
    <t xml:space="preserve">               RAZDJEL 06     ŠPORT</t>
  </si>
  <si>
    <t xml:space="preserve">               GLAVA 1       SPORT I REKREACIJA</t>
  </si>
  <si>
    <t xml:space="preserve">                Program javnih potreba u športu</t>
  </si>
  <si>
    <t xml:space="preserve">               GLAVA 1    KULTURA</t>
  </si>
  <si>
    <t>Program javnih potreba u kulturi</t>
  </si>
  <si>
    <t>Aktivnost: Održavanje kulturnih i sakralnih objekata</t>
  </si>
  <si>
    <t>Aktivnost: Ostale društvene organizacije i vjerske zajednice</t>
  </si>
  <si>
    <t xml:space="preserve">                 GLAVA 2    OSTALE DRUŠTVENE POTREBE</t>
  </si>
  <si>
    <t>Funkcijska klasifikacija: 03 - Javni red i sigurnost</t>
  </si>
  <si>
    <t>Aktivnost: Vatrogastvo i civilna zaštita</t>
  </si>
  <si>
    <t>Aktivnost: Tekuće održavanje javnih površina, cesta i puteva</t>
  </si>
  <si>
    <t>Rashodi za nabavu nefinacijske imovine</t>
  </si>
  <si>
    <t>Rashdi za nabavu proizvedene dugotrajne imovine</t>
  </si>
  <si>
    <t xml:space="preserve">               RAZDJEL 07     KULTURA I DRUŠTVO</t>
  </si>
  <si>
    <t>Nagrade građanima i kućanstvima na temelju osiguranja i druge naknade</t>
  </si>
  <si>
    <t xml:space="preserve">         Aktivnost: Prehrana učenika posebnih kategorija u osnovnim školama</t>
  </si>
  <si>
    <t>Nagrade građanima i kućanstvima na temelju osiguranja i drugih naknada</t>
  </si>
  <si>
    <t>Naknade građanima i kučanstvima na temelju osiguranja i drugih naknada</t>
  </si>
  <si>
    <t>Nagrade građanima i kučanstvima na temelju osiguranja i drugih naknada</t>
  </si>
  <si>
    <t>Nematerijalna proizvedena imovina</t>
  </si>
  <si>
    <t>Aktivnost: Groblje Kalnik i Vojnovec Kalnički</t>
  </si>
  <si>
    <t>Postrojenje i oprema</t>
  </si>
  <si>
    <t>Indeks</t>
  </si>
  <si>
    <t>-</t>
  </si>
  <si>
    <t xml:space="preserve">      PRIHODI POSLOVANJA</t>
  </si>
  <si>
    <t>Članak 1.</t>
  </si>
  <si>
    <t xml:space="preserve">    Višak/manja + neto financiranje</t>
  </si>
  <si>
    <t>Članak 2.</t>
  </si>
  <si>
    <t>Članak 3.</t>
  </si>
  <si>
    <t>III.   ZAVRŠNA ODREDBA</t>
  </si>
  <si>
    <t>županije".</t>
  </si>
  <si>
    <t xml:space="preserve">      Ovaj Polugodišnji izvještaj o izvršenju Proračuna stupa na snagu osmog dana od dana objave u "Službenom glasniku Koprivničko-križevačke </t>
  </si>
  <si>
    <t>OPĆINSKO VIJEĆE OPĆINE KALNIK</t>
  </si>
  <si>
    <t>Porez i prirez na dohodak od nesamostalnog rada</t>
  </si>
  <si>
    <t>Stalni porezi na nepokretnu imovinu</t>
  </si>
  <si>
    <t>Povremeni porezi na imovinu</t>
  </si>
  <si>
    <t>Porez na promet</t>
  </si>
  <si>
    <t>Porezi na korištenje dobara ili izvođenje aktivnosti</t>
  </si>
  <si>
    <t>Kapitalne pomoći od institucija i tijela EU</t>
  </si>
  <si>
    <t>Pomoći od međunarodnih organizacija te institucija i tijela EU</t>
  </si>
  <si>
    <t>Tekuće pomoći iz proračuna</t>
  </si>
  <si>
    <t>Kapitalne pomoći iz proračuna</t>
  </si>
  <si>
    <t>Kamate na oročena sredstva i depozite po viđenju</t>
  </si>
  <si>
    <t>Prihodi od zateznih kamata</t>
  </si>
  <si>
    <t>Prihodi od zakupa i iznajmljivanja imovine</t>
  </si>
  <si>
    <t>Naknada za korištenje nefinancijske imovine</t>
  </si>
  <si>
    <t xml:space="preserve">Ostali prihodi od nefinancijske imovine </t>
  </si>
  <si>
    <t>Županijske, gradske i općinske pristojbe i naknade</t>
  </si>
  <si>
    <t>Komunalni doprinosi i naknade</t>
  </si>
  <si>
    <t>Komunalni doprinos</t>
  </si>
  <si>
    <t>Komunalna naknada</t>
  </si>
  <si>
    <t>Prihodi po posebnim propisima</t>
  </si>
  <si>
    <t>Ostali nespomenuti prihodi</t>
  </si>
  <si>
    <t>Kapitalne donacije</t>
  </si>
  <si>
    <t>Plaće za redovan rad</t>
  </si>
  <si>
    <t>Doprinosi za obvezno zdravstveno osiguranje</t>
  </si>
  <si>
    <t>Doprinosi za obavezno zdravstveno osiguranje</t>
  </si>
  <si>
    <t>Službena putovanja</t>
  </si>
  <si>
    <t>Energija</t>
  </si>
  <si>
    <t>Materijal i dijelovi za tekuće i investicisko održavanje</t>
  </si>
  <si>
    <t xml:space="preserve">Usluge tekućeg i investicijskog održavanja </t>
  </si>
  <si>
    <t>Usluge promidžbe i informiranja</t>
  </si>
  <si>
    <t>Intelektualne i osobne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</si>
  <si>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</si>
  <si>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</si>
  <si>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</si>
  <si>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</si>
  <si>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</si>
  <si>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Tekuće donacije u novcu</t>
  </si>
  <si>
    <t>Naknade za prijevoz, za rad na terenu i odvojeni život</t>
  </si>
  <si>
    <t>Stručno usavršavanje zaposlenika</t>
  </si>
  <si>
    <t>Uredski materijal i ostali materijalni rashodi</t>
  </si>
  <si>
    <t>Usluge telefona, pošte i prijevoza</t>
  </si>
  <si>
    <t>Usluge tekućeg i investicijskog održavanja</t>
  </si>
  <si>
    <t>Komunalne usluge</t>
  </si>
  <si>
    <t>Računalne usluge</t>
  </si>
  <si>
    <t>Bankarske usluge i usluge platnog prometa</t>
  </si>
  <si>
    <t>Sitni inventar i auto gume</t>
  </si>
  <si>
    <t>Uredska oprema i namještaj</t>
  </si>
  <si>
    <t>Računalni programi</t>
  </si>
  <si>
    <t>Službena, radna i zaštitna odjeća i obuća</t>
  </si>
  <si>
    <t>Uređaji, strojevi i oprema za ostale namjene</t>
  </si>
  <si>
    <t>Materijal i dijelovi za tekuće i investicijsko održavanje</t>
  </si>
  <si>
    <t>Ostali građevinski objekti</t>
  </si>
  <si>
    <t>Materijalna imovina-prirodna bogatstva</t>
  </si>
  <si>
    <t>Zemljište</t>
  </si>
  <si>
    <t>Naknade građanima i kućanstvima u novcu</t>
  </si>
  <si>
    <t xml:space="preserve">                  Program javnih potreba u djeltanosti predškolskog odgoja</t>
  </si>
  <si>
    <t>Kapitalni projekt: Vodoopskrba</t>
  </si>
  <si>
    <t>Kapitalni projekt: Poduzetnička zona Popovec Kalnički</t>
  </si>
  <si>
    <t>Rashodi za nabavu neproizvedene dugotrajne imovine</t>
  </si>
  <si>
    <t>B)  RAČUN ZADUŽIVANJA/FINANCIRANJA</t>
  </si>
  <si>
    <t>Izdaci za financijsku imovinu i otplate zajmova</t>
  </si>
  <si>
    <t>Izdaci za otplatu glavnice primljenih kredita i zajmova</t>
  </si>
  <si>
    <t>Otplata glavnice primljenih zajmova od trgovačkih društava i obrtnika izvan javnog sektora</t>
  </si>
  <si>
    <t>Članak 5.</t>
  </si>
  <si>
    <t>PRIMICI OD FINANCIJSKE IMOVINE I ZADUŽIVANJA</t>
  </si>
  <si>
    <t>Primici od zaduživanja</t>
  </si>
  <si>
    <t>Primljeni zajmovi od trgovačkih društava i obrtnika izvan javnog sektora</t>
  </si>
  <si>
    <t>Primljeni zajmovi od tuzemnih trgovačkih društava izvan javnog sektora</t>
  </si>
  <si>
    <t>Članak 4.</t>
  </si>
  <si>
    <t>Plan za 2013.</t>
  </si>
  <si>
    <t>Plan 2013.</t>
  </si>
  <si>
    <t>Aktivnost: Sufinanciranje projekata energetske učinkovitosti</t>
  </si>
  <si>
    <t>i korištenje obnovljivih izvora energije</t>
  </si>
  <si>
    <t>Božidar Kovačić</t>
  </si>
  <si>
    <t>Kapitalni projekt: Regija digitalnih muzeja-očuvanje kultur. i povij. baštine</t>
  </si>
  <si>
    <t>Ostala nematerijalna proizvedena imovina</t>
  </si>
  <si>
    <t>Kapitalne pomoći</t>
  </si>
  <si>
    <t>Kapitalni projekt: Uređenje parkirališta ispod Starog grada</t>
  </si>
  <si>
    <t>Kapitalne pomoći kreditnim i ostalim financijskim institucijama te trgo. društvima u jav. sek.</t>
  </si>
  <si>
    <t xml:space="preserve">Građevinski objekti </t>
  </si>
  <si>
    <t>Naknade troškova osoba izvan radnog odnosa</t>
  </si>
  <si>
    <t>Aktivnost: Tekuća zaliha proračuna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</si>
  <si>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</si>
  <si>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</si>
  <si>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</si>
  <si>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</si>
  <si>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</si>
  <si>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 xml:space="preserve">    Prihodi od prodaje nefinancijske imovine</t>
  </si>
  <si>
    <t xml:space="preserve">a višak prihoda u svoti od 346.652,83 kuna prenijet će se u Proračun u sljedeće razdoblje 2013. godine. </t>
  </si>
  <si>
    <t xml:space="preserve">            Na temelju članka 109. Zakona o proračunu ("Narodne novine" broj 87/08. i 136/12) i članka 32. Statuta Općine Kalnik ("Službeni glasnik </t>
  </si>
  <si>
    <t xml:space="preserve">Koprivničko-križevačke županije" broj 5/13), Općinsko vijeće Općine Kalnik na 4. sjednici održanoj 19. studenoga 2013. donijelo je </t>
  </si>
  <si>
    <t xml:space="preserve">                                     POLUGODIŠNJI IZVJEŠTAJ</t>
  </si>
  <si>
    <t xml:space="preserve">                             od 1. siječnja do 30. lipnja 2013. godine</t>
  </si>
  <si>
    <t xml:space="preserve">      PRIHODI OD PRODAJE NEFINANCIJSKE IMOVINE</t>
  </si>
  <si>
    <t xml:space="preserve">     Izvršenje Proračuna po proračunskim korisnicima (ekonomska klasifikacija), po programima, aktivnostima i projektima je sljedeće:</t>
  </si>
  <si>
    <t xml:space="preserve">Kalnik, 19. studenoga 2013. </t>
  </si>
  <si>
    <t xml:space="preserve">jamstvima i Obrazloženje ostvarenja prihoda i primitaka, rashoda i izdataka  nalaze se u prilogu ovog Izvještaja i čine njegov sastavni dio.                                                                         </t>
  </si>
  <si>
    <t xml:space="preserve">      Izvještaj o zaduživanju na domaćem i stranom tržištu novca i kapitala, Izvještaj o korištenju proračunske zalihe, Izvještaj o danim jamstvima i izdacima po                                                                                                                                 </t>
  </si>
  <si>
    <t>KLASA: 400-04/13-01/01</t>
  </si>
  <si>
    <t xml:space="preserve">C) VIŠAK / MANJAK PRIHODA I PRIMITAKA </t>
  </si>
  <si>
    <r>
      <t xml:space="preserve">     </t>
    </r>
    <r>
      <rPr>
        <sz val="10"/>
        <rFont val="Arial"/>
        <family val="0"/>
      </rPr>
      <t>Preneseni višak / manjak iz protekle godine</t>
    </r>
  </si>
  <si>
    <t xml:space="preserve">     Višak prihoda i primitaka koji se prenosi u sljedeće razdoblje</t>
  </si>
  <si>
    <t xml:space="preserve">          o izvršenju Proračuna Općine Kalnik za 2013. godinu za razdoblje</t>
  </si>
  <si>
    <t xml:space="preserve">      Proračun Općine Kalnik za 2013. godinu (Službeni glasnik Koprivničko-križevačke županije" broj 14/12 i 2/13) (u daljnjem tekstu: Proračun)</t>
  </si>
  <si>
    <t>za razdoblje od 1. siječnja do 30. lipnja 2013. godine izvršen je kako slijedi:</t>
  </si>
  <si>
    <t xml:space="preserve">    Prihodi i rashodi te primici i izdaci Proračuna po ekonomskoj klasifikaciji utvrđeni su u Računu prihoda i rashoda kako slijedi:</t>
  </si>
  <si>
    <t xml:space="preserve">      Ostvarenim viškom prihoda i primitaka u svoti 580.625,06 kuna podmirit će se prenijeti manjak iz 2012. godine u iznosu od 233.972,23 kuna,</t>
  </si>
  <si>
    <t>Članak 6.</t>
  </si>
  <si>
    <t>URBROJ: 2137/23-13-1</t>
  </si>
  <si>
    <t xml:space="preserve"> PREDSJEDNIK:</t>
  </si>
  <si>
    <t xml:space="preserve">     I - VI. 2013.</t>
  </si>
  <si>
    <t>Ostvarenje                            I-VI. 2013.</t>
  </si>
  <si>
    <t xml:space="preserve">             Ostvarenje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</si>
</sst>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;[Red]0.00"/>
    <numFmt numFmtId="167" formatCode="#,##0.00\ &quot;kn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571">
      <selection activeCell="G609" sqref="G609"/>
    </sheetView>
  </sheetViews>
  <sheetFormatPr defaultColWidth="9.140625" defaultRowHeight="12.75"/>
  <cols>
    <col min="1" max="1" width="2.140625" style="9" customWidth="1"/>
    <col min="2" max="2" width="10.140625" style="9" customWidth="1"/>
    <col min="3" max="6" width="9.140625" style="9" customWidth="1"/>
    <col min="7" max="7" width="39.140625" style="9" customWidth="1"/>
    <col min="8" max="8" width="9.140625" style="9" hidden="1" customWidth="1"/>
    <col min="9" max="9" width="21.00390625" style="10" customWidth="1"/>
    <col min="10" max="10" width="17.57421875" style="9" customWidth="1"/>
    <col min="11" max="11" width="12.421875" style="9" customWidth="1"/>
    <col min="12" max="16384" width="9.140625" style="9" customWidth="1"/>
  </cols>
  <sheetData>
    <row r="1" spans="1:9" s="2" customFormat="1" ht="12.75">
      <c r="A1" s="2" t="s">
        <v>220</v>
      </c>
      <c r="I1" s="1"/>
    </row>
    <row r="2" spans="2:9" s="2" customFormat="1" ht="12.75">
      <c r="B2" s="2" t="s">
        <v>221</v>
      </c>
      <c r="I2" s="1"/>
    </row>
    <row r="3" s="2" customFormat="1" ht="21" customHeight="1">
      <c r="I3" s="1"/>
    </row>
    <row r="4" spans="1:9" ht="12.75">
      <c r="A4" s="3"/>
      <c r="B4" s="4"/>
      <c r="C4" s="4"/>
      <c r="D4" s="5"/>
      <c r="E4" s="6" t="s">
        <v>222</v>
      </c>
      <c r="F4" s="32"/>
      <c r="G4" s="33"/>
      <c r="H4" s="34"/>
      <c r="I4" s="32"/>
    </row>
    <row r="5" spans="1:9" ht="16.5" customHeight="1">
      <c r="A5" s="11"/>
      <c r="B5" s="12"/>
      <c r="C5" s="8"/>
      <c r="D5" s="13"/>
      <c r="E5" s="6" t="s">
        <v>233</v>
      </c>
      <c r="F5" s="32"/>
      <c r="G5" s="33"/>
      <c r="H5" s="34"/>
      <c r="I5" s="32"/>
    </row>
    <row r="6" spans="1:9" ht="16.5" customHeight="1">
      <c r="A6" s="11"/>
      <c r="B6" s="12"/>
      <c r="C6" s="8"/>
      <c r="D6" s="13"/>
      <c r="E6" s="6" t="s">
        <v>223</v>
      </c>
      <c r="F6" s="32"/>
      <c r="G6" s="33"/>
      <c r="H6" s="34"/>
      <c r="I6" s="32"/>
    </row>
    <row r="7" spans="1:7" ht="16.5" customHeight="1">
      <c r="A7" s="11"/>
      <c r="B7" s="12"/>
      <c r="C7" s="8"/>
      <c r="D7" s="13"/>
      <c r="E7" s="6"/>
      <c r="F7" s="7"/>
      <c r="G7" s="8"/>
    </row>
    <row r="8" spans="1:7" ht="24.75" customHeight="1">
      <c r="A8" s="11"/>
      <c r="B8" s="8" t="s">
        <v>48</v>
      </c>
      <c r="C8" s="8"/>
      <c r="D8" s="13"/>
      <c r="E8" s="6"/>
      <c r="F8" s="7"/>
      <c r="G8" s="8"/>
    </row>
    <row r="9" spans="1:7" ht="12.75">
      <c r="A9" s="11"/>
      <c r="B9" s="8"/>
      <c r="C9" s="8"/>
      <c r="D9" s="13"/>
      <c r="E9" s="6"/>
      <c r="F9" s="7"/>
      <c r="G9" s="14" t="s">
        <v>124</v>
      </c>
    </row>
    <row r="10" spans="1:7" ht="9.75" customHeight="1">
      <c r="A10" s="11"/>
      <c r="B10" s="8"/>
      <c r="C10" s="8"/>
      <c r="D10" s="13"/>
      <c r="E10" s="6"/>
      <c r="F10" s="7"/>
      <c r="G10" s="8"/>
    </row>
    <row r="11" spans="1:7" ht="12.75">
      <c r="A11" s="11"/>
      <c r="B11" s="8" t="s">
        <v>234</v>
      </c>
      <c r="C11" s="8"/>
      <c r="D11" s="13"/>
      <c r="E11" s="6"/>
      <c r="F11" s="7"/>
      <c r="G11" s="8"/>
    </row>
    <row r="12" spans="1:7" ht="12.75">
      <c r="A12" s="11"/>
      <c r="B12" s="8" t="s">
        <v>235</v>
      </c>
      <c r="C12" s="8"/>
      <c r="D12" s="13"/>
      <c r="E12" s="6"/>
      <c r="F12" s="7"/>
      <c r="G12" s="8"/>
    </row>
    <row r="13" spans="1:7" ht="5.25" customHeight="1">
      <c r="A13" s="11"/>
      <c r="B13" s="8"/>
      <c r="C13" s="8"/>
      <c r="D13" s="13"/>
      <c r="E13" s="6"/>
      <c r="F13" s="7"/>
      <c r="G13" s="8"/>
    </row>
    <row r="14" spans="1:11" s="6" customFormat="1" ht="17.25" customHeight="1">
      <c r="A14" s="15"/>
      <c r="B14" s="8"/>
      <c r="C14" s="8"/>
      <c r="D14" s="8"/>
      <c r="E14" s="8"/>
      <c r="F14" s="8"/>
      <c r="G14" s="12"/>
      <c r="H14" s="12"/>
      <c r="I14" s="17" t="s">
        <v>200</v>
      </c>
      <c r="J14" s="12" t="s">
        <v>243</v>
      </c>
      <c r="K14" s="12" t="s">
        <v>121</v>
      </c>
    </row>
    <row r="15" spans="1:11" s="6" customFormat="1" ht="16.5" customHeight="1">
      <c r="A15" s="15"/>
      <c r="B15" s="8"/>
      <c r="C15" s="8"/>
      <c r="D15" s="8"/>
      <c r="E15" s="8"/>
      <c r="F15" s="8"/>
      <c r="G15" s="12"/>
      <c r="H15" s="12"/>
      <c r="I15" s="16"/>
      <c r="J15" s="11" t="s">
        <v>241</v>
      </c>
      <c r="K15" s="9"/>
    </row>
    <row r="16" spans="1:7" ht="14.25" customHeight="1">
      <c r="A16" s="11"/>
      <c r="B16" s="13" t="s">
        <v>33</v>
      </c>
      <c r="C16" s="8"/>
      <c r="D16" s="8"/>
      <c r="E16" s="8"/>
      <c r="F16" s="8"/>
      <c r="G16" s="8"/>
    </row>
    <row r="17" spans="2:11" ht="12.75">
      <c r="B17" s="9" t="s">
        <v>34</v>
      </c>
      <c r="G17" s="10"/>
      <c r="I17" s="10">
        <f>I43</f>
        <v>3950000</v>
      </c>
      <c r="J17" s="10">
        <f>J43</f>
        <v>1258406.1000000003</v>
      </c>
      <c r="K17" s="16">
        <f>(J17/I17)*100</f>
        <v>31.858382278481024</v>
      </c>
    </row>
    <row r="18" spans="2:11" ht="12.75">
      <c r="B18" s="9" t="s">
        <v>218</v>
      </c>
      <c r="G18" s="10"/>
      <c r="I18" s="10">
        <f>I89</f>
        <v>450000</v>
      </c>
      <c r="J18" s="10">
        <f>J89</f>
        <v>0</v>
      </c>
      <c r="K18" s="16">
        <f>(J18/I18)*100</f>
        <v>0</v>
      </c>
    </row>
    <row r="19" spans="2:11" ht="12.75">
      <c r="B19" s="9" t="s">
        <v>35</v>
      </c>
      <c r="G19" s="10"/>
      <c r="I19" s="17">
        <f>I96</f>
        <v>3613000</v>
      </c>
      <c r="J19" s="17">
        <f>J96</f>
        <v>676582.0399999998</v>
      </c>
      <c r="K19" s="16">
        <f>(J19/I19)*100</f>
        <v>18.726322723498473</v>
      </c>
    </row>
    <row r="20" spans="2:11" ht="12.75">
      <c r="B20" s="9" t="s">
        <v>36</v>
      </c>
      <c r="G20" s="10"/>
      <c r="I20" s="10">
        <f>I148</f>
        <v>787000</v>
      </c>
      <c r="J20" s="10">
        <f>J148</f>
        <v>1199</v>
      </c>
      <c r="K20" s="16">
        <f>(J20/I20)*100</f>
        <v>0.15235069885641678</v>
      </c>
    </row>
    <row r="21" spans="2:11" ht="12.75">
      <c r="B21" s="9" t="s">
        <v>37</v>
      </c>
      <c r="G21" s="10"/>
      <c r="I21" s="10">
        <v>0</v>
      </c>
      <c r="J21" s="10">
        <f>(J17+J18)-(J19+J20)</f>
        <v>580625.0600000005</v>
      </c>
      <c r="K21" s="16" t="s">
        <v>122</v>
      </c>
    </row>
    <row r="22" spans="7:11" ht="11.25" customHeight="1">
      <c r="G22" s="10"/>
      <c r="J22" s="10"/>
      <c r="K22" s="18"/>
    </row>
    <row r="23" spans="2:11" ht="12.75">
      <c r="B23" s="6" t="s">
        <v>38</v>
      </c>
      <c r="G23" s="10"/>
      <c r="J23" s="10"/>
      <c r="K23" s="18"/>
    </row>
    <row r="24" spans="2:11" ht="12.75">
      <c r="B24" s="9" t="s">
        <v>39</v>
      </c>
      <c r="G24" s="10"/>
      <c r="I24" s="10">
        <v>0</v>
      </c>
      <c r="J24" s="10">
        <v>0</v>
      </c>
      <c r="K24" s="16" t="s">
        <v>122</v>
      </c>
    </row>
    <row r="25" spans="2:11" ht="12.75">
      <c r="B25" s="9" t="s">
        <v>40</v>
      </c>
      <c r="C25" s="6"/>
      <c r="G25" s="10"/>
      <c r="I25" s="10">
        <f>I173</f>
        <v>0</v>
      </c>
      <c r="J25" s="10">
        <f>J173</f>
        <v>0</v>
      </c>
      <c r="K25" s="16" t="s">
        <v>122</v>
      </c>
    </row>
    <row r="26" spans="2:11" ht="12.75">
      <c r="B26" s="9" t="s">
        <v>41</v>
      </c>
      <c r="C26" s="6"/>
      <c r="G26" s="10"/>
      <c r="I26" s="10">
        <v>0</v>
      </c>
      <c r="J26" s="10">
        <v>0</v>
      </c>
      <c r="K26" s="16" t="s">
        <v>122</v>
      </c>
    </row>
    <row r="27" spans="2:11" ht="12.75">
      <c r="B27" s="9" t="s">
        <v>125</v>
      </c>
      <c r="C27" s="6"/>
      <c r="G27" s="10"/>
      <c r="I27" s="10">
        <v>0</v>
      </c>
      <c r="J27" s="10">
        <v>0</v>
      </c>
      <c r="K27" s="16" t="s">
        <v>122</v>
      </c>
    </row>
    <row r="28" spans="3:11" ht="12.75">
      <c r="C28" s="6"/>
      <c r="G28" s="10"/>
      <c r="J28" s="10"/>
      <c r="K28" s="16"/>
    </row>
    <row r="29" spans="2:11" ht="12.75">
      <c r="B29" s="6" t="s">
        <v>230</v>
      </c>
      <c r="C29" s="6"/>
      <c r="G29" s="10"/>
      <c r="J29" s="10"/>
      <c r="K29" s="16"/>
    </row>
    <row r="30" spans="2:11" ht="12.75">
      <c r="B30" s="6" t="s">
        <v>231</v>
      </c>
      <c r="C30" s="6"/>
      <c r="G30" s="10"/>
      <c r="I30" s="10">
        <v>0</v>
      </c>
      <c r="J30" s="10">
        <v>-233972.23</v>
      </c>
      <c r="K30" s="16" t="s">
        <v>122</v>
      </c>
    </row>
    <row r="31" spans="2:11" ht="15.75" customHeight="1">
      <c r="B31" s="22" t="s">
        <v>232</v>
      </c>
      <c r="C31" s="6"/>
      <c r="G31" s="10"/>
      <c r="J31" s="10">
        <v>346652.83</v>
      </c>
      <c r="K31" s="16" t="s">
        <v>122</v>
      </c>
    </row>
    <row r="32" spans="2:11" ht="15.75" customHeight="1">
      <c r="B32" s="22"/>
      <c r="C32" s="6"/>
      <c r="G32" s="10"/>
      <c r="J32" s="10"/>
      <c r="K32" s="16"/>
    </row>
    <row r="33" spans="2:11" ht="110.25" customHeight="1">
      <c r="B33" s="22"/>
      <c r="C33" s="6"/>
      <c r="G33" s="10"/>
      <c r="J33" s="10"/>
      <c r="K33" s="36">
        <v>1</v>
      </c>
    </row>
    <row r="34" spans="3:11" ht="17.25" customHeight="1">
      <c r="C34" s="6"/>
      <c r="G34" s="18" t="s">
        <v>126</v>
      </c>
      <c r="K34" s="7"/>
    </row>
    <row r="35" spans="3:11" ht="2.25" customHeight="1">
      <c r="C35" s="6"/>
      <c r="G35" s="18"/>
      <c r="K35" s="7"/>
    </row>
    <row r="36" spans="2:16" ht="14.25" customHeight="1">
      <c r="B36" s="41" t="s">
        <v>236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5.2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3:11" ht="8.25" customHeight="1">
      <c r="C38" s="6"/>
      <c r="G38" s="18"/>
      <c r="K38" s="7"/>
    </row>
    <row r="39" spans="2:11" ht="12.75">
      <c r="B39" s="6" t="s">
        <v>54</v>
      </c>
      <c r="C39" s="6"/>
      <c r="D39" s="6"/>
      <c r="E39" s="6"/>
      <c r="F39" s="6"/>
      <c r="G39" s="6"/>
      <c r="K39" s="7"/>
    </row>
    <row r="40" spans="2:11" ht="6" customHeight="1">
      <c r="B40" s="6"/>
      <c r="C40" s="6"/>
      <c r="D40" s="6"/>
      <c r="E40" s="6"/>
      <c r="F40" s="6"/>
      <c r="G40" s="6"/>
      <c r="K40" s="7"/>
    </row>
    <row r="41" spans="2:11" ht="12.75">
      <c r="B41" s="6" t="s">
        <v>123</v>
      </c>
      <c r="C41" s="6"/>
      <c r="D41" s="6"/>
      <c r="E41" s="6"/>
      <c r="F41" s="6"/>
      <c r="G41" s="6"/>
      <c r="K41" s="7"/>
    </row>
    <row r="42" spans="2:11" ht="29.25" customHeight="1">
      <c r="B42" s="19" t="s">
        <v>50</v>
      </c>
      <c r="C42" s="19" t="s">
        <v>49</v>
      </c>
      <c r="D42" s="19"/>
      <c r="E42" s="19"/>
      <c r="F42" s="19"/>
      <c r="G42" s="19"/>
      <c r="H42" s="19"/>
      <c r="I42" s="42" t="s">
        <v>201</v>
      </c>
      <c r="J42" s="43" t="s">
        <v>242</v>
      </c>
      <c r="K42" s="42" t="s">
        <v>121</v>
      </c>
    </row>
    <row r="43" spans="2:11" ht="15.75" customHeight="1">
      <c r="B43" s="5">
        <v>6</v>
      </c>
      <c r="C43" s="6" t="s">
        <v>42</v>
      </c>
      <c r="D43" s="6"/>
      <c r="E43" s="6"/>
      <c r="F43" s="6"/>
      <c r="G43" s="6"/>
      <c r="I43" s="20">
        <f>SUM(I44+I54+I61+I70+I80+I84)</f>
        <v>3950000</v>
      </c>
      <c r="J43" s="20">
        <f>SUM(J44+J54+J61+J70+J80+J84)</f>
        <v>1258406.1000000003</v>
      </c>
      <c r="K43" s="7">
        <f aca="true" t="shared" si="0" ref="K43:K52">(J43/I43)*100</f>
        <v>31.858382278481024</v>
      </c>
    </row>
    <row r="44" spans="2:11" ht="13.5" customHeight="1">
      <c r="B44" s="5">
        <v>61</v>
      </c>
      <c r="C44" s="6" t="s">
        <v>22</v>
      </c>
      <c r="D44" s="6"/>
      <c r="F44" s="6"/>
      <c r="G44" s="6"/>
      <c r="I44" s="20">
        <f>SUM(I45+I47+I50)</f>
        <v>1090000</v>
      </c>
      <c r="J44" s="20">
        <f>SUM(J45+J47+J50)</f>
        <v>588131.55</v>
      </c>
      <c r="K44" s="7">
        <f t="shared" si="0"/>
        <v>53.95702293577982</v>
      </c>
    </row>
    <row r="45" spans="2:11" ht="13.5" customHeight="1">
      <c r="B45" s="21">
        <v>611</v>
      </c>
      <c r="C45" s="9" t="s">
        <v>23</v>
      </c>
      <c r="I45" s="17">
        <f>I46</f>
        <v>1000000</v>
      </c>
      <c r="J45" s="17">
        <f>J46</f>
        <v>547948.35</v>
      </c>
      <c r="K45" s="10">
        <f t="shared" si="0"/>
        <v>54.794835</v>
      </c>
    </row>
    <row r="46" spans="2:11" ht="13.5" customHeight="1">
      <c r="B46" s="21">
        <v>6111</v>
      </c>
      <c r="C46" s="9" t="s">
        <v>132</v>
      </c>
      <c r="I46" s="17">
        <v>1000000</v>
      </c>
      <c r="J46" s="17">
        <v>547948.35</v>
      </c>
      <c r="K46" s="10">
        <f t="shared" si="0"/>
        <v>54.794835</v>
      </c>
    </row>
    <row r="47" spans="2:11" ht="12.75" customHeight="1">
      <c r="B47" s="21">
        <v>613</v>
      </c>
      <c r="C47" s="9" t="s">
        <v>24</v>
      </c>
      <c r="I47" s="17">
        <f>SUM(I48+I49)</f>
        <v>60000</v>
      </c>
      <c r="J47" s="17">
        <f>SUM(J48+J49)</f>
        <v>30775.27</v>
      </c>
      <c r="K47" s="10">
        <f t="shared" si="0"/>
        <v>51.292116666666665</v>
      </c>
    </row>
    <row r="48" spans="2:11" ht="12.75" customHeight="1">
      <c r="B48" s="21">
        <v>6131</v>
      </c>
      <c r="C48" s="9" t="s">
        <v>133</v>
      </c>
      <c r="I48" s="17">
        <v>20000</v>
      </c>
      <c r="J48" s="17">
        <v>7461.72</v>
      </c>
      <c r="K48" s="10">
        <f t="shared" si="0"/>
        <v>37.308600000000006</v>
      </c>
    </row>
    <row r="49" spans="2:11" ht="14.25" customHeight="1">
      <c r="B49" s="21">
        <v>6134</v>
      </c>
      <c r="C49" s="9" t="s">
        <v>134</v>
      </c>
      <c r="I49" s="17">
        <v>40000</v>
      </c>
      <c r="J49" s="17">
        <v>23313.55</v>
      </c>
      <c r="K49" s="10">
        <f t="shared" si="0"/>
        <v>58.283874999999995</v>
      </c>
    </row>
    <row r="50" spans="2:11" ht="12.75">
      <c r="B50" s="21">
        <v>614</v>
      </c>
      <c r="C50" s="9" t="s">
        <v>25</v>
      </c>
      <c r="I50" s="17">
        <f>SUM(I51+I52)</f>
        <v>30000</v>
      </c>
      <c r="J50" s="17">
        <f>SUM(J51+J52)</f>
        <v>9407.93</v>
      </c>
      <c r="K50" s="10">
        <f t="shared" si="0"/>
        <v>31.359766666666665</v>
      </c>
    </row>
    <row r="51" spans="2:11" ht="12.75">
      <c r="B51" s="21">
        <v>6142</v>
      </c>
      <c r="C51" s="9" t="s">
        <v>135</v>
      </c>
      <c r="I51" s="17">
        <v>20000</v>
      </c>
      <c r="J51" s="17">
        <v>9407.92</v>
      </c>
      <c r="K51" s="10">
        <f t="shared" si="0"/>
        <v>47.0396</v>
      </c>
    </row>
    <row r="52" spans="2:11" ht="12.75">
      <c r="B52" s="21">
        <v>6145</v>
      </c>
      <c r="C52" s="9" t="s">
        <v>136</v>
      </c>
      <c r="I52" s="17">
        <v>10000</v>
      </c>
      <c r="J52" s="17">
        <v>0.01</v>
      </c>
      <c r="K52" s="10">
        <f t="shared" si="0"/>
        <v>9.999999999999999E-05</v>
      </c>
    </row>
    <row r="53" spans="2:11" ht="5.25" customHeight="1">
      <c r="B53" s="21"/>
      <c r="I53" s="17"/>
      <c r="J53" s="10"/>
      <c r="K53" s="7"/>
    </row>
    <row r="54" spans="2:11" ht="13.5" customHeight="1">
      <c r="B54" s="5">
        <v>63</v>
      </c>
      <c r="C54" s="6" t="s">
        <v>67</v>
      </c>
      <c r="E54" s="6"/>
      <c r="I54" s="20">
        <f>SUM(I55+I57)</f>
        <v>2250000</v>
      </c>
      <c r="J54" s="20">
        <f>SUM(J55+J57)</f>
        <v>414205.9</v>
      </c>
      <c r="K54" s="7">
        <f aca="true" t="shared" si="1" ref="K54:K59">(J54/I54)*100</f>
        <v>18.409151111111115</v>
      </c>
    </row>
    <row r="55" spans="2:11" ht="14.25" customHeight="1">
      <c r="B55" s="21">
        <v>632</v>
      </c>
      <c r="C55" s="9" t="s">
        <v>138</v>
      </c>
      <c r="I55" s="17">
        <f>I56</f>
        <v>1000000</v>
      </c>
      <c r="J55" s="17">
        <f>J56</f>
        <v>204022.74</v>
      </c>
      <c r="K55" s="10">
        <f t="shared" si="1"/>
        <v>20.402274</v>
      </c>
    </row>
    <row r="56" spans="2:11" ht="13.5" customHeight="1">
      <c r="B56" s="21">
        <v>6324</v>
      </c>
      <c r="C56" s="9" t="s">
        <v>137</v>
      </c>
      <c r="I56" s="17">
        <v>1000000</v>
      </c>
      <c r="J56" s="17">
        <v>204022.74</v>
      </c>
      <c r="K56" s="10">
        <f t="shared" si="1"/>
        <v>20.402274</v>
      </c>
    </row>
    <row r="57" spans="2:11" ht="12.75">
      <c r="B57" s="21">
        <v>633</v>
      </c>
      <c r="C57" s="9" t="s">
        <v>26</v>
      </c>
      <c r="I57" s="17">
        <f>I58+I59</f>
        <v>1250000</v>
      </c>
      <c r="J57" s="17">
        <f>J58+J59</f>
        <v>210183.16</v>
      </c>
      <c r="K57" s="10">
        <f t="shared" si="1"/>
        <v>16.814652799999998</v>
      </c>
    </row>
    <row r="58" spans="2:11" ht="12.75">
      <c r="B58" s="21">
        <v>6331</v>
      </c>
      <c r="C58" s="9" t="s">
        <v>139</v>
      </c>
      <c r="I58" s="17">
        <v>100000</v>
      </c>
      <c r="J58" s="17">
        <v>22733.16</v>
      </c>
      <c r="K58" s="10">
        <f t="shared" si="1"/>
        <v>22.733159999999998</v>
      </c>
    </row>
    <row r="59" spans="2:11" ht="12.75">
      <c r="B59" s="21">
        <v>6332</v>
      </c>
      <c r="C59" s="9" t="s">
        <v>140</v>
      </c>
      <c r="I59" s="17">
        <v>1150000</v>
      </c>
      <c r="J59" s="17">
        <v>187450</v>
      </c>
      <c r="K59" s="10">
        <f t="shared" si="1"/>
        <v>16.3</v>
      </c>
    </row>
    <row r="60" spans="2:11" ht="6.75" customHeight="1">
      <c r="B60" s="6"/>
      <c r="C60" s="6"/>
      <c r="D60" s="6"/>
      <c r="E60" s="6"/>
      <c r="F60" s="6"/>
      <c r="G60" s="6"/>
      <c r="H60" s="6"/>
      <c r="I60" s="18"/>
      <c r="J60" s="14"/>
      <c r="K60" s="18"/>
    </row>
    <row r="61" spans="2:11" ht="12.75">
      <c r="B61" s="5">
        <v>64</v>
      </c>
      <c r="C61" s="6" t="s">
        <v>27</v>
      </c>
      <c r="D61" s="6"/>
      <c r="F61" s="6"/>
      <c r="G61" s="6"/>
      <c r="I61" s="20">
        <f>SUM(I62+I65)</f>
        <v>220000</v>
      </c>
      <c r="J61" s="20">
        <f>SUM(J62+J65)</f>
        <v>107908.7</v>
      </c>
      <c r="K61" s="7">
        <f aca="true" t="shared" si="2" ref="K61:K68">(J61/I61)*100</f>
        <v>49.049409090909094</v>
      </c>
    </row>
    <row r="62" spans="2:11" ht="12.75">
      <c r="B62" s="21">
        <v>641</v>
      </c>
      <c r="C62" s="9" t="s">
        <v>28</v>
      </c>
      <c r="I62" s="17">
        <f>I63+I64</f>
        <v>10000</v>
      </c>
      <c r="J62" s="17">
        <f>J63+J64</f>
        <v>7569.73</v>
      </c>
      <c r="K62" s="10">
        <f t="shared" si="2"/>
        <v>75.6973</v>
      </c>
    </row>
    <row r="63" spans="2:11" ht="12.75">
      <c r="B63" s="21">
        <v>6413</v>
      </c>
      <c r="C63" s="9" t="s">
        <v>141</v>
      </c>
      <c r="I63" s="17">
        <v>1000</v>
      </c>
      <c r="J63" s="17">
        <v>714.27</v>
      </c>
      <c r="K63" s="10">
        <f t="shared" si="2"/>
        <v>71.42699999999999</v>
      </c>
    </row>
    <row r="64" spans="2:11" ht="12.75">
      <c r="B64" s="21">
        <v>6414</v>
      </c>
      <c r="C64" s="9" t="s">
        <v>142</v>
      </c>
      <c r="I64" s="17">
        <v>9000</v>
      </c>
      <c r="J64" s="17">
        <v>6855.46</v>
      </c>
      <c r="K64" s="10">
        <f t="shared" si="2"/>
        <v>76.17177777777778</v>
      </c>
    </row>
    <row r="65" spans="2:11" ht="12.75">
      <c r="B65" s="21">
        <v>642</v>
      </c>
      <c r="C65" s="9" t="s">
        <v>29</v>
      </c>
      <c r="I65" s="17">
        <f>SUM(I66:I68)</f>
        <v>210000</v>
      </c>
      <c r="J65" s="17">
        <f>SUM(J66:J68)</f>
        <v>100338.97</v>
      </c>
      <c r="K65" s="10">
        <f t="shared" si="2"/>
        <v>47.78046190476191</v>
      </c>
    </row>
    <row r="66" spans="2:11" ht="12.75">
      <c r="B66" s="21">
        <v>6422</v>
      </c>
      <c r="C66" s="9" t="s">
        <v>143</v>
      </c>
      <c r="I66" s="17">
        <v>79500</v>
      </c>
      <c r="J66" s="17">
        <v>38625.29</v>
      </c>
      <c r="K66" s="10">
        <f t="shared" si="2"/>
        <v>48.58527044025157</v>
      </c>
    </row>
    <row r="67" spans="2:11" ht="12.75">
      <c r="B67" s="21">
        <v>6423</v>
      </c>
      <c r="C67" s="9" t="s">
        <v>144</v>
      </c>
      <c r="I67" s="17">
        <v>118500</v>
      </c>
      <c r="J67" s="17">
        <v>56175.88</v>
      </c>
      <c r="K67" s="10">
        <f t="shared" si="2"/>
        <v>47.40580590717299</v>
      </c>
    </row>
    <row r="68" spans="2:11" ht="12.75">
      <c r="B68" s="21">
        <v>6429</v>
      </c>
      <c r="C68" s="9" t="s">
        <v>145</v>
      </c>
      <c r="I68" s="17">
        <v>12000</v>
      </c>
      <c r="J68" s="17">
        <v>5537.8</v>
      </c>
      <c r="K68" s="10">
        <f t="shared" si="2"/>
        <v>46.14833333333333</v>
      </c>
    </row>
    <row r="69" spans="2:11" ht="4.5" customHeight="1">
      <c r="B69" s="21"/>
      <c r="E69" s="6"/>
      <c r="I69" s="17"/>
      <c r="J69" s="10"/>
      <c r="K69" s="7"/>
    </row>
    <row r="70" spans="2:11" ht="12.75">
      <c r="B70" s="5">
        <v>65</v>
      </c>
      <c r="C70" s="6" t="s">
        <v>43</v>
      </c>
      <c r="D70" s="6"/>
      <c r="E70" s="6"/>
      <c r="F70" s="6"/>
      <c r="G70" s="6"/>
      <c r="I70" s="20">
        <f>SUM(I71+I73+I75)</f>
        <v>365000</v>
      </c>
      <c r="J70" s="20">
        <f>SUM(J71+J73+J75)</f>
        <v>137807.90000000002</v>
      </c>
      <c r="K70" s="7">
        <f>(J70/I70)*100</f>
        <v>37.7555890410959</v>
      </c>
    </row>
    <row r="71" spans="2:11" ht="12.75">
      <c r="B71" s="21">
        <v>651</v>
      </c>
      <c r="C71" s="9" t="s">
        <v>30</v>
      </c>
      <c r="I71" s="17">
        <f>I72</f>
        <v>180000</v>
      </c>
      <c r="J71" s="17">
        <f>J72</f>
        <v>65477.62</v>
      </c>
      <c r="K71" s="10">
        <f>(J71/I71)*100</f>
        <v>36.37645555555556</v>
      </c>
    </row>
    <row r="72" spans="2:11" ht="12.75">
      <c r="B72" s="21">
        <v>6512</v>
      </c>
      <c r="C72" s="9" t="s">
        <v>146</v>
      </c>
      <c r="I72" s="17">
        <v>180000</v>
      </c>
      <c r="J72" s="17">
        <v>65477.62</v>
      </c>
      <c r="K72" s="10">
        <f aca="true" t="shared" si="3" ref="K72:K77">(J72/I72)*100</f>
        <v>36.37645555555556</v>
      </c>
    </row>
    <row r="73" spans="2:11" ht="12.75">
      <c r="B73" s="21">
        <v>652</v>
      </c>
      <c r="C73" s="9" t="s">
        <v>150</v>
      </c>
      <c r="I73" s="17">
        <f>I74</f>
        <v>5000</v>
      </c>
      <c r="J73" s="17">
        <f>J74</f>
        <v>13480.42</v>
      </c>
      <c r="K73" s="10">
        <f t="shared" si="3"/>
        <v>269.6084</v>
      </c>
    </row>
    <row r="74" spans="2:11" ht="12.75">
      <c r="B74" s="21">
        <v>6526</v>
      </c>
      <c r="C74" s="9" t="s">
        <v>151</v>
      </c>
      <c r="I74" s="17">
        <v>5000</v>
      </c>
      <c r="J74" s="17">
        <v>13480.42</v>
      </c>
      <c r="K74" s="10">
        <f t="shared" si="3"/>
        <v>269.6084</v>
      </c>
    </row>
    <row r="75" spans="2:11" ht="12.75">
      <c r="B75" s="21">
        <v>653</v>
      </c>
      <c r="C75" s="9" t="s">
        <v>147</v>
      </c>
      <c r="I75" s="17">
        <f>I76+I77</f>
        <v>180000</v>
      </c>
      <c r="J75" s="17">
        <f>J76+J77</f>
        <v>58849.86</v>
      </c>
      <c r="K75" s="10">
        <f t="shared" si="3"/>
        <v>32.69436666666667</v>
      </c>
    </row>
    <row r="76" spans="2:11" ht="12.75">
      <c r="B76" s="21">
        <v>6531</v>
      </c>
      <c r="C76" s="9" t="s">
        <v>148</v>
      </c>
      <c r="I76" s="17">
        <v>30000</v>
      </c>
      <c r="J76" s="17">
        <v>373.17</v>
      </c>
      <c r="K76" s="10">
        <f t="shared" si="3"/>
        <v>1.2439</v>
      </c>
    </row>
    <row r="77" spans="2:11" ht="12.75">
      <c r="B77" s="21">
        <v>6532</v>
      </c>
      <c r="C77" s="9" t="s">
        <v>149</v>
      </c>
      <c r="I77" s="17">
        <v>150000</v>
      </c>
      <c r="J77" s="17">
        <v>58476.69</v>
      </c>
      <c r="K77" s="10">
        <f t="shared" si="3"/>
        <v>38.984460000000006</v>
      </c>
    </row>
    <row r="78" spans="2:11" ht="22.5" customHeight="1">
      <c r="B78" s="21"/>
      <c r="C78" s="8"/>
      <c r="I78" s="17"/>
      <c r="J78" s="10"/>
      <c r="K78" s="36">
        <v>2</v>
      </c>
    </row>
    <row r="79" spans="2:11" ht="2.25" customHeight="1">
      <c r="B79" s="21"/>
      <c r="C79" s="8"/>
      <c r="I79" s="17"/>
      <c r="J79" s="10"/>
      <c r="K79" s="7"/>
    </row>
    <row r="80" spans="2:11" ht="12.75">
      <c r="B80" s="5">
        <v>66</v>
      </c>
      <c r="C80" s="6" t="s">
        <v>31</v>
      </c>
      <c r="D80" s="6"/>
      <c r="E80" s="6"/>
      <c r="F80" s="6"/>
      <c r="G80" s="6"/>
      <c r="I80" s="20">
        <f>I81</f>
        <v>10000</v>
      </c>
      <c r="J80" s="20">
        <f>J81</f>
        <v>10352.05</v>
      </c>
      <c r="K80" s="7">
        <f>(J80/I80)*100</f>
        <v>103.5205</v>
      </c>
    </row>
    <row r="81" spans="2:11" ht="12.75">
      <c r="B81" s="21">
        <v>663</v>
      </c>
      <c r="C81" s="9" t="s">
        <v>44</v>
      </c>
      <c r="I81" s="17">
        <f>I82</f>
        <v>10000</v>
      </c>
      <c r="J81" s="17">
        <f>J82</f>
        <v>10352.05</v>
      </c>
      <c r="K81" s="10">
        <f>(J81/I81)*100</f>
        <v>103.5205</v>
      </c>
    </row>
    <row r="82" spans="2:11" ht="12.75">
      <c r="B82" s="21">
        <v>6632</v>
      </c>
      <c r="C82" s="9" t="s">
        <v>152</v>
      </c>
      <c r="I82" s="17">
        <v>10000</v>
      </c>
      <c r="J82" s="17">
        <v>10352.05</v>
      </c>
      <c r="K82" s="10">
        <f>(J82/I82)*100</f>
        <v>103.5205</v>
      </c>
    </row>
    <row r="83" spans="2:11" ht="5.25" customHeight="1">
      <c r="B83" s="21"/>
      <c r="I83" s="17"/>
      <c r="J83" s="17"/>
      <c r="K83" s="10"/>
    </row>
    <row r="84" spans="2:11" ht="12.75">
      <c r="B84" s="5">
        <v>68</v>
      </c>
      <c r="C84" s="6" t="s">
        <v>213</v>
      </c>
      <c r="D84" s="6"/>
      <c r="E84" s="6"/>
      <c r="F84" s="6"/>
      <c r="G84" s="6"/>
      <c r="H84" s="6"/>
      <c r="I84" s="20">
        <f>I85</f>
        <v>15000</v>
      </c>
      <c r="J84" s="7">
        <f>J85</f>
        <v>0</v>
      </c>
      <c r="K84" s="7">
        <f>(J84/I84)*100</f>
        <v>0</v>
      </c>
    </row>
    <row r="85" spans="2:11" ht="15.75" customHeight="1">
      <c r="B85" s="21">
        <v>683</v>
      </c>
      <c r="C85" s="9" t="s">
        <v>214</v>
      </c>
      <c r="I85" s="17">
        <f>I86</f>
        <v>15000</v>
      </c>
      <c r="J85" s="10">
        <f>J86</f>
        <v>0</v>
      </c>
      <c r="K85" s="10">
        <f>(J85/I85)*100</f>
        <v>0</v>
      </c>
    </row>
    <row r="86" spans="2:11" ht="15.75" customHeight="1">
      <c r="B86" s="21">
        <v>6831</v>
      </c>
      <c r="C86" s="9" t="s">
        <v>214</v>
      </c>
      <c r="I86" s="17">
        <v>15000</v>
      </c>
      <c r="J86" s="10">
        <v>0</v>
      </c>
      <c r="K86" s="10">
        <f>(J86/I86)*100</f>
        <v>0</v>
      </c>
    </row>
    <row r="87" spans="2:11" ht="9" customHeight="1">
      <c r="B87" s="21"/>
      <c r="I87" s="17"/>
      <c r="K87" s="7"/>
    </row>
    <row r="88" spans="2:11" ht="16.5" customHeight="1">
      <c r="B88" s="6" t="s">
        <v>224</v>
      </c>
      <c r="C88" s="6"/>
      <c r="D88" s="6"/>
      <c r="I88" s="35"/>
      <c r="J88" s="34"/>
      <c r="K88" s="32"/>
    </row>
    <row r="89" spans="2:11" ht="12.75">
      <c r="B89" s="5">
        <v>7</v>
      </c>
      <c r="C89" s="6" t="s">
        <v>215</v>
      </c>
      <c r="D89" s="6"/>
      <c r="E89" s="6"/>
      <c r="F89" s="6"/>
      <c r="G89" s="6"/>
      <c r="H89" s="6"/>
      <c r="I89" s="20">
        <f aca="true" t="shared" si="4" ref="I89:J91">I90</f>
        <v>450000</v>
      </c>
      <c r="J89" s="20">
        <f t="shared" si="4"/>
        <v>0</v>
      </c>
      <c r="K89" s="7">
        <f>(J89/I89)*100</f>
        <v>0</v>
      </c>
    </row>
    <row r="90" spans="2:11" ht="12.75">
      <c r="B90" s="5">
        <v>71</v>
      </c>
      <c r="C90" s="6" t="s">
        <v>216</v>
      </c>
      <c r="D90" s="6"/>
      <c r="E90" s="6"/>
      <c r="F90" s="6"/>
      <c r="G90" s="6"/>
      <c r="H90" s="6"/>
      <c r="I90" s="20">
        <f t="shared" si="4"/>
        <v>450000</v>
      </c>
      <c r="J90" s="20">
        <f t="shared" si="4"/>
        <v>0</v>
      </c>
      <c r="K90" s="7">
        <f>(J90/I90)*100</f>
        <v>0</v>
      </c>
    </row>
    <row r="91" spans="2:11" ht="12.75">
      <c r="B91" s="21">
        <v>711</v>
      </c>
      <c r="C91" s="9" t="s">
        <v>217</v>
      </c>
      <c r="I91" s="17">
        <f t="shared" si="4"/>
        <v>450000</v>
      </c>
      <c r="J91" s="10">
        <f t="shared" si="4"/>
        <v>0</v>
      </c>
      <c r="K91" s="10">
        <f>(J91/I91)*100</f>
        <v>0</v>
      </c>
    </row>
    <row r="92" spans="2:11" ht="12.75">
      <c r="B92" s="21">
        <v>7111</v>
      </c>
      <c r="C92" s="9" t="s">
        <v>184</v>
      </c>
      <c r="I92" s="17">
        <v>450000</v>
      </c>
      <c r="J92" s="10">
        <v>0</v>
      </c>
      <c r="K92" s="10">
        <f>(J92/I92)*100</f>
        <v>0</v>
      </c>
    </row>
    <row r="93" spans="2:11" ht="12.75">
      <c r="B93" s="21"/>
      <c r="I93" s="17"/>
      <c r="K93" s="7"/>
    </row>
    <row r="94" spans="2:11" ht="12.75">
      <c r="B94" s="6" t="s">
        <v>55</v>
      </c>
      <c r="C94" s="6"/>
      <c r="I94" s="20"/>
      <c r="K94" s="7"/>
    </row>
    <row r="95" spans="2:11" ht="3" customHeight="1">
      <c r="B95" s="6"/>
      <c r="C95" s="6"/>
      <c r="I95" s="17"/>
      <c r="K95" s="6"/>
    </row>
    <row r="96" spans="2:11" ht="14.25" customHeight="1">
      <c r="B96" s="5">
        <v>3</v>
      </c>
      <c r="C96" s="6" t="s">
        <v>1</v>
      </c>
      <c r="I96" s="20">
        <f>SUM(I97+I105+I134+I137+I141)</f>
        <v>3613000</v>
      </c>
      <c r="J96" s="20">
        <f>SUM(J97+J105+J134+J137+J141)</f>
        <v>676582.0399999998</v>
      </c>
      <c r="K96" s="7">
        <f aca="true" t="shared" si="5" ref="K96:K103">(J96/I96)*100</f>
        <v>18.726322723498473</v>
      </c>
    </row>
    <row r="97" spans="2:11" ht="15.75" customHeight="1">
      <c r="B97" s="5">
        <v>31</v>
      </c>
      <c r="C97" s="6" t="s">
        <v>5</v>
      </c>
      <c r="I97" s="20">
        <f>SUM(I98+I100+I102)</f>
        <v>285800</v>
      </c>
      <c r="J97" s="20">
        <f>SUM(J98+J100+J102)</f>
        <v>150317.43</v>
      </c>
      <c r="K97" s="7">
        <f t="shared" si="5"/>
        <v>52.59532190342897</v>
      </c>
    </row>
    <row r="98" spans="2:11" ht="12.75" customHeight="1">
      <c r="B98" s="21">
        <v>311</v>
      </c>
      <c r="C98" s="9" t="s">
        <v>17</v>
      </c>
      <c r="I98" s="17">
        <f>I99</f>
        <v>241000</v>
      </c>
      <c r="J98" s="17">
        <f>J99</f>
        <v>130483.89</v>
      </c>
      <c r="K98" s="10">
        <f t="shared" si="5"/>
        <v>54.14269294605809</v>
      </c>
    </row>
    <row r="99" spans="2:11" ht="12.75">
      <c r="B99" s="21">
        <v>3111</v>
      </c>
      <c r="C99" s="9" t="s">
        <v>153</v>
      </c>
      <c r="I99" s="17">
        <f>SUM(I191+I233+I283)</f>
        <v>241000</v>
      </c>
      <c r="J99" s="17">
        <f>SUM(J191+J233+J283)</f>
        <v>130483.89</v>
      </c>
      <c r="K99" s="10">
        <f t="shared" si="5"/>
        <v>54.14269294605809</v>
      </c>
    </row>
    <row r="100" spans="2:11" ht="12.75">
      <c r="B100" s="21">
        <v>312</v>
      </c>
      <c r="C100" s="9" t="s">
        <v>6</v>
      </c>
      <c r="I100" s="17">
        <f>I101</f>
        <v>7500</v>
      </c>
      <c r="J100" s="17">
        <f>J101</f>
        <v>0</v>
      </c>
      <c r="K100" s="10">
        <f t="shared" si="5"/>
        <v>0</v>
      </c>
    </row>
    <row r="101" spans="2:11" ht="12.75">
      <c r="B101" s="21">
        <v>3121</v>
      </c>
      <c r="C101" s="9" t="s">
        <v>6</v>
      </c>
      <c r="I101" s="17">
        <f>SUM(I193+I235)</f>
        <v>7500</v>
      </c>
      <c r="J101" s="17">
        <f>SUM(J193+J235)</f>
        <v>0</v>
      </c>
      <c r="K101" s="10">
        <f t="shared" si="5"/>
        <v>0</v>
      </c>
    </row>
    <row r="102" spans="2:11" ht="12.75">
      <c r="B102" s="21">
        <v>313</v>
      </c>
      <c r="C102" s="9" t="s">
        <v>7</v>
      </c>
      <c r="I102" s="17">
        <f>I103</f>
        <v>37300</v>
      </c>
      <c r="J102" s="17">
        <f>J103</f>
        <v>19833.54</v>
      </c>
      <c r="K102" s="10">
        <f t="shared" si="5"/>
        <v>53.17302949061662</v>
      </c>
    </row>
    <row r="103" spans="2:11" ht="12.75">
      <c r="B103" s="21">
        <v>3132</v>
      </c>
      <c r="C103" s="9" t="s">
        <v>154</v>
      </c>
      <c r="I103" s="17">
        <f>SUM(I195+I237+I285)</f>
        <v>37300</v>
      </c>
      <c r="J103" s="17">
        <f>SUM(J195+J237+J285)</f>
        <v>19833.54</v>
      </c>
      <c r="K103" s="10">
        <f t="shared" si="5"/>
        <v>53.17302949061662</v>
      </c>
    </row>
    <row r="104" spans="2:11" ht="5.25" customHeight="1">
      <c r="B104" s="21"/>
      <c r="I104" s="17"/>
      <c r="J104" s="17"/>
      <c r="K104" s="7"/>
    </row>
    <row r="105" spans="2:11" ht="12.75">
      <c r="B105" s="5">
        <v>32</v>
      </c>
      <c r="C105" s="6" t="s">
        <v>8</v>
      </c>
      <c r="I105" s="20">
        <f>SUM(I106+I110+I116+I127+I125)</f>
        <v>2760000</v>
      </c>
      <c r="J105" s="20">
        <f>SUM(J106+J110+J116+J127+J125)</f>
        <v>385203.67999999993</v>
      </c>
      <c r="K105" s="7">
        <f aca="true" t="shared" si="6" ref="K105:K132">(J105/I105)*100</f>
        <v>13.956655072463766</v>
      </c>
    </row>
    <row r="106" spans="2:11" ht="12.75">
      <c r="B106" s="21">
        <v>321</v>
      </c>
      <c r="C106" s="9" t="s">
        <v>18</v>
      </c>
      <c r="I106" s="17">
        <f>SUM(I107:I109)</f>
        <v>31500</v>
      </c>
      <c r="J106" s="17">
        <f>SUM(J107:J109)</f>
        <v>13940.119999999999</v>
      </c>
      <c r="K106" s="10">
        <f t="shared" si="6"/>
        <v>44.254349206349204</v>
      </c>
    </row>
    <row r="107" spans="2:11" ht="12.75">
      <c r="B107" s="21">
        <v>3211</v>
      </c>
      <c r="C107" s="9" t="s">
        <v>156</v>
      </c>
      <c r="I107" s="17">
        <f>SUM(I199+I241)</f>
        <v>8000</v>
      </c>
      <c r="J107" s="17">
        <f>SUM(J199+J241)</f>
        <v>2854</v>
      </c>
      <c r="K107" s="10">
        <f t="shared" si="6"/>
        <v>35.675000000000004</v>
      </c>
    </row>
    <row r="108" spans="2:11" ht="12.75">
      <c r="B108" s="21">
        <v>3212</v>
      </c>
      <c r="C108" s="9" t="s">
        <v>168</v>
      </c>
      <c r="I108" s="17">
        <f>SUM(I242+I289)</f>
        <v>20200</v>
      </c>
      <c r="J108" s="17">
        <f>SUM(J242+J289)</f>
        <v>7786.12</v>
      </c>
      <c r="K108" s="10">
        <f t="shared" si="6"/>
        <v>38.54514851485148</v>
      </c>
    </row>
    <row r="109" spans="2:11" ht="12.75">
      <c r="B109" s="21">
        <v>3213</v>
      </c>
      <c r="C109" s="9" t="s">
        <v>169</v>
      </c>
      <c r="I109" s="17">
        <f>I243</f>
        <v>3300</v>
      </c>
      <c r="J109" s="17">
        <f>J243</f>
        <v>3300</v>
      </c>
      <c r="K109" s="10">
        <f t="shared" si="6"/>
        <v>100</v>
      </c>
    </row>
    <row r="110" spans="2:11" ht="12.75">
      <c r="B110" s="21">
        <v>322</v>
      </c>
      <c r="C110" s="9" t="s">
        <v>9</v>
      </c>
      <c r="I110" s="17">
        <f>SUM(I111:I115)</f>
        <v>182000</v>
      </c>
      <c r="J110" s="17">
        <f>SUM(J111:J115)</f>
        <v>61719.3</v>
      </c>
      <c r="K110" s="10">
        <f t="shared" si="6"/>
        <v>33.9117032967033</v>
      </c>
    </row>
    <row r="111" spans="2:11" ht="12.75">
      <c r="B111" s="21">
        <v>3221</v>
      </c>
      <c r="C111" s="9" t="s">
        <v>170</v>
      </c>
      <c r="I111" s="17">
        <f>SUM(I245+I341)</f>
        <v>10000</v>
      </c>
      <c r="J111" s="17">
        <f>SUM(J245+J341)</f>
        <v>6030.54</v>
      </c>
      <c r="K111" s="10">
        <f t="shared" si="6"/>
        <v>60.3054</v>
      </c>
    </row>
    <row r="112" spans="2:11" ht="12.75">
      <c r="B112" s="21">
        <v>3223</v>
      </c>
      <c r="C112" s="9" t="s">
        <v>157</v>
      </c>
      <c r="I112" s="17">
        <f>SUM(I201+I246+I377+I512+I342)</f>
        <v>86000</v>
      </c>
      <c r="J112" s="17">
        <f>SUM(J201+J246+J377+J512+J342)</f>
        <v>41167.4</v>
      </c>
      <c r="K112" s="10">
        <f t="shared" si="6"/>
        <v>47.869069767441864</v>
      </c>
    </row>
    <row r="113" spans="2:11" ht="12.75">
      <c r="B113" s="21">
        <v>3224</v>
      </c>
      <c r="C113" s="9" t="s">
        <v>158</v>
      </c>
      <c r="I113" s="17">
        <f>SUM(I202+I305+I344+I358+I513)</f>
        <v>80000</v>
      </c>
      <c r="J113" s="17">
        <f>SUM(J202+J305+J344+J358+J513)</f>
        <v>14521.36</v>
      </c>
      <c r="K113" s="10">
        <f t="shared" si="6"/>
        <v>18.1517</v>
      </c>
    </row>
    <row r="114" spans="2:11" ht="12.75">
      <c r="B114" s="21">
        <v>3225</v>
      </c>
      <c r="C114" s="9" t="s">
        <v>176</v>
      </c>
      <c r="I114" s="17">
        <f>SUM(I266)</f>
        <v>5000</v>
      </c>
      <c r="J114" s="17">
        <f>SUM(J266)</f>
        <v>0</v>
      </c>
      <c r="K114" s="10">
        <f t="shared" si="6"/>
        <v>0</v>
      </c>
    </row>
    <row r="115" spans="2:11" ht="12.75">
      <c r="B115" s="21">
        <v>3227</v>
      </c>
      <c r="C115" s="22" t="s">
        <v>179</v>
      </c>
      <c r="I115" s="17">
        <f>I291</f>
        <v>1000</v>
      </c>
      <c r="J115" s="17">
        <f>J291</f>
        <v>0</v>
      </c>
      <c r="K115" s="10">
        <f t="shared" si="6"/>
        <v>0</v>
      </c>
    </row>
    <row r="116" spans="2:11" ht="12.75">
      <c r="B116" s="21">
        <v>323</v>
      </c>
      <c r="C116" s="9" t="s">
        <v>19</v>
      </c>
      <c r="F116" s="6"/>
      <c r="I116" s="17">
        <f>SUM(I117:I123)</f>
        <v>2253000</v>
      </c>
      <c r="J116" s="17">
        <f>SUM(J117:J123)</f>
        <v>192467.25999999998</v>
      </c>
      <c r="K116" s="10">
        <f t="shared" si="6"/>
        <v>8.542710164225477</v>
      </c>
    </row>
    <row r="117" spans="2:11" ht="12.75">
      <c r="B117" s="21">
        <v>3231</v>
      </c>
      <c r="C117" s="9" t="s">
        <v>171</v>
      </c>
      <c r="F117" s="6"/>
      <c r="I117" s="17">
        <f>SUM(I248)</f>
        <v>16000</v>
      </c>
      <c r="J117" s="17">
        <f>SUM(J248)</f>
        <v>11033.81</v>
      </c>
      <c r="K117" s="10">
        <f t="shared" si="6"/>
        <v>68.96131249999999</v>
      </c>
    </row>
    <row r="118" spans="2:11" ht="12.75">
      <c r="B118" s="21">
        <v>3232</v>
      </c>
      <c r="C118" s="9" t="s">
        <v>172</v>
      </c>
      <c r="F118" s="6"/>
      <c r="I118" s="17">
        <f>SUM(I204+I249+I346+I360+I371+I379+I462+I479+I515)</f>
        <v>1479000</v>
      </c>
      <c r="J118" s="17">
        <f>SUM(J204+J249+J346+J360+J371+J379+J462+J479+J515)</f>
        <v>118441.81999999999</v>
      </c>
      <c r="K118" s="10">
        <f t="shared" si="6"/>
        <v>8.008236646382692</v>
      </c>
    </row>
    <row r="119" spans="2:11" ht="12.75">
      <c r="B119" s="21">
        <v>3233</v>
      </c>
      <c r="C119" s="9" t="s">
        <v>160</v>
      </c>
      <c r="F119" s="6"/>
      <c r="I119" s="17">
        <f>SUM(I205+I250)</f>
        <v>20000</v>
      </c>
      <c r="J119" s="17">
        <f>SUM(J205+J250)</f>
        <v>14258.130000000001</v>
      </c>
      <c r="K119" s="10">
        <f t="shared" si="6"/>
        <v>71.29065</v>
      </c>
    </row>
    <row r="120" spans="2:11" ht="12.75" customHeight="1">
      <c r="B120" s="21">
        <v>3234</v>
      </c>
      <c r="C120" s="9" t="s">
        <v>173</v>
      </c>
      <c r="F120" s="6"/>
      <c r="I120" s="17">
        <f>SUM(I293+I347+I251)</f>
        <v>44000</v>
      </c>
      <c r="J120" s="17">
        <f>SUM(J293+J347+J251)</f>
        <v>19299.71</v>
      </c>
      <c r="K120" s="10">
        <f t="shared" si="6"/>
        <v>43.86297727272727</v>
      </c>
    </row>
    <row r="121" spans="2:11" ht="12.75">
      <c r="B121" s="21">
        <v>3237</v>
      </c>
      <c r="C121" s="9" t="s">
        <v>161</v>
      </c>
      <c r="F121" s="6"/>
      <c r="I121" s="17">
        <f>SUM(I206+I392)</f>
        <v>41000</v>
      </c>
      <c r="J121" s="17">
        <f>SUM(J206+J392)</f>
        <v>15144.25</v>
      </c>
      <c r="K121" s="10">
        <f t="shared" si="6"/>
        <v>36.93719512195122</v>
      </c>
    </row>
    <row r="122" spans="2:11" ht="12.75">
      <c r="B122" s="21">
        <v>3238</v>
      </c>
      <c r="C122" s="9" t="s">
        <v>174</v>
      </c>
      <c r="I122" s="17">
        <f>SUM(I252)</f>
        <v>2000</v>
      </c>
      <c r="J122" s="17">
        <f>SUM(J252)</f>
        <v>1333.89</v>
      </c>
      <c r="K122" s="10">
        <f t="shared" si="6"/>
        <v>66.6945</v>
      </c>
    </row>
    <row r="123" spans="2:11" ht="12.75">
      <c r="B123" s="21">
        <v>3239</v>
      </c>
      <c r="C123" s="9" t="s">
        <v>162</v>
      </c>
      <c r="I123" s="17">
        <f>SUM(I207+I253+I307+I330+I492)</f>
        <v>651000</v>
      </c>
      <c r="J123" s="17">
        <f>SUM(J207+J253+J307+J330+J492)</f>
        <v>12955.65</v>
      </c>
      <c r="K123" s="10">
        <f t="shared" si="6"/>
        <v>1.990115207373272</v>
      </c>
    </row>
    <row r="124" spans="2:11" ht="17.25" customHeight="1">
      <c r="B124" s="21"/>
      <c r="I124" s="17"/>
      <c r="J124" s="17"/>
      <c r="K124" s="36">
        <v>3</v>
      </c>
    </row>
    <row r="125" spans="2:11" ht="12.75">
      <c r="B125" s="21">
        <v>324</v>
      </c>
      <c r="C125" s="9" t="s">
        <v>211</v>
      </c>
      <c r="E125" s="6"/>
      <c r="F125" s="6"/>
      <c r="I125" s="17">
        <f>I126</f>
        <v>3500</v>
      </c>
      <c r="J125" s="17">
        <f>J126</f>
        <v>3930.22</v>
      </c>
      <c r="K125" s="10">
        <f t="shared" si="6"/>
        <v>112.29199999999999</v>
      </c>
    </row>
    <row r="126" spans="2:11" ht="14.25" customHeight="1">
      <c r="B126" s="21">
        <v>3241</v>
      </c>
      <c r="C126" s="9" t="s">
        <v>211</v>
      </c>
      <c r="E126" s="6"/>
      <c r="F126" s="6"/>
      <c r="I126" s="17">
        <f>I255</f>
        <v>3500</v>
      </c>
      <c r="J126" s="17">
        <f>J255</f>
        <v>3930.22</v>
      </c>
      <c r="K126" s="10">
        <f t="shared" si="6"/>
        <v>112.29199999999999</v>
      </c>
    </row>
    <row r="127" spans="2:11" ht="12.75" customHeight="1">
      <c r="B127" s="21">
        <v>329</v>
      </c>
      <c r="C127" s="9" t="s">
        <v>3</v>
      </c>
      <c r="I127" s="17">
        <f>SUM(I128:I132)</f>
        <v>290000</v>
      </c>
      <c r="J127" s="17">
        <f>SUM(J128:J132)</f>
        <v>113146.78</v>
      </c>
      <c r="K127" s="10">
        <f t="shared" si="6"/>
        <v>39.01613103448276</v>
      </c>
    </row>
    <row r="128" spans="2:11" ht="15" customHeight="1">
      <c r="B128" s="21">
        <v>3291</v>
      </c>
      <c r="C128" s="22" t="s">
        <v>163</v>
      </c>
      <c r="I128" s="17">
        <f>SUM(I209)</f>
        <v>137000</v>
      </c>
      <c r="J128" s="17">
        <f>SUM(J209)</f>
        <v>101741.95</v>
      </c>
      <c r="K128" s="10">
        <f t="shared" si="6"/>
        <v>74.26419708029198</v>
      </c>
    </row>
    <row r="129" spans="2:11" ht="13.5" customHeight="1">
      <c r="B129" s="21">
        <v>3292</v>
      </c>
      <c r="C129" s="22" t="s">
        <v>164</v>
      </c>
      <c r="I129" s="17">
        <f aca="true" t="shared" si="7" ref="I129:J131">I210</f>
        <v>4000</v>
      </c>
      <c r="J129" s="17">
        <f t="shared" si="7"/>
        <v>0</v>
      </c>
      <c r="K129" s="10">
        <f t="shared" si="6"/>
        <v>0</v>
      </c>
    </row>
    <row r="130" spans="2:11" ht="13.5" customHeight="1">
      <c r="B130" s="21">
        <v>3293</v>
      </c>
      <c r="C130" s="22" t="s">
        <v>165</v>
      </c>
      <c r="I130" s="17">
        <f t="shared" si="7"/>
        <v>20000</v>
      </c>
      <c r="J130" s="17">
        <f t="shared" si="7"/>
        <v>5894.75</v>
      </c>
      <c r="K130" s="10">
        <f t="shared" si="6"/>
        <v>29.47375</v>
      </c>
    </row>
    <row r="131" spans="2:11" ht="12.75">
      <c r="B131" s="21">
        <v>3294</v>
      </c>
      <c r="C131" s="22" t="s">
        <v>166</v>
      </c>
      <c r="I131" s="17">
        <f t="shared" si="7"/>
        <v>4000</v>
      </c>
      <c r="J131" s="17">
        <f t="shared" si="7"/>
        <v>0</v>
      </c>
      <c r="K131" s="10">
        <f t="shared" si="6"/>
        <v>0</v>
      </c>
    </row>
    <row r="132" spans="2:11" ht="12.75">
      <c r="B132" s="21">
        <v>3299</v>
      </c>
      <c r="C132" s="22" t="s">
        <v>3</v>
      </c>
      <c r="I132" s="17">
        <f>(I213+I223+I502+I522)</f>
        <v>125000</v>
      </c>
      <c r="J132" s="17">
        <f>(J213+J223+J502+J522)</f>
        <v>5510.08</v>
      </c>
      <c r="K132" s="10">
        <f t="shared" si="6"/>
        <v>4.4080639999999995</v>
      </c>
    </row>
    <row r="133" spans="2:11" ht="3.75" customHeight="1">
      <c r="B133" s="21"/>
      <c r="I133" s="17"/>
      <c r="J133" s="17"/>
      <c r="K133" s="7"/>
    </row>
    <row r="134" spans="2:11" ht="15" customHeight="1">
      <c r="B134" s="5">
        <v>34</v>
      </c>
      <c r="C134" s="6" t="s">
        <v>10</v>
      </c>
      <c r="D134" s="21"/>
      <c r="I134" s="20">
        <f>I135</f>
        <v>6000</v>
      </c>
      <c r="J134" s="20">
        <f>J135</f>
        <v>2573.8</v>
      </c>
      <c r="K134" s="7">
        <f>(J134/I134)*100</f>
        <v>42.896666666666675</v>
      </c>
    </row>
    <row r="135" spans="2:11" ht="12.75">
      <c r="B135" s="21">
        <v>343</v>
      </c>
      <c r="C135" s="9" t="s">
        <v>20</v>
      </c>
      <c r="I135" s="17">
        <f>I258</f>
        <v>6000</v>
      </c>
      <c r="J135" s="17">
        <f>J258</f>
        <v>2573.8</v>
      </c>
      <c r="K135" s="10">
        <f>(J135/I135)*100</f>
        <v>42.896666666666675</v>
      </c>
    </row>
    <row r="136" spans="2:11" ht="6" customHeight="1">
      <c r="B136" s="21"/>
      <c r="I136" s="17"/>
      <c r="J136" s="17"/>
      <c r="K136" s="10"/>
    </row>
    <row r="137" spans="2:11" ht="12.75">
      <c r="B137" s="5">
        <v>37</v>
      </c>
      <c r="C137" s="6" t="s">
        <v>113</v>
      </c>
      <c r="I137" s="20">
        <f>I138</f>
        <v>69000</v>
      </c>
      <c r="J137" s="20">
        <f>J138</f>
        <v>25012.7</v>
      </c>
      <c r="K137" s="7">
        <f>(J137/I137)*100</f>
        <v>36.25028985507247</v>
      </c>
    </row>
    <row r="138" spans="2:11" ht="16.5" customHeight="1">
      <c r="B138" s="21">
        <v>372</v>
      </c>
      <c r="C138" s="9" t="s">
        <v>91</v>
      </c>
      <c r="I138" s="17">
        <f>I139</f>
        <v>69000</v>
      </c>
      <c r="J138" s="17">
        <f>J139</f>
        <v>25012.7</v>
      </c>
      <c r="K138" s="10">
        <f>(J138/I138)*100</f>
        <v>36.25028985507247</v>
      </c>
    </row>
    <row r="139" spans="2:11" ht="17.25" customHeight="1">
      <c r="B139" s="21">
        <v>3721</v>
      </c>
      <c r="C139" s="9" t="s">
        <v>185</v>
      </c>
      <c r="I139" s="17">
        <f>SUM(I407+I418+I436+I443)</f>
        <v>69000</v>
      </c>
      <c r="J139" s="17">
        <f>SUM(J407+J418+J436+J443)</f>
        <v>25012.7</v>
      </c>
      <c r="K139" s="10">
        <f>(J139/I139)*100</f>
        <v>36.25028985507247</v>
      </c>
    </row>
    <row r="140" spans="2:11" ht="3" customHeight="1">
      <c r="B140" s="21"/>
      <c r="I140" s="17"/>
      <c r="J140" s="17"/>
      <c r="K140" s="10"/>
    </row>
    <row r="141" spans="2:11" ht="12.75">
      <c r="B141" s="5">
        <v>38</v>
      </c>
      <c r="C141" s="6" t="s">
        <v>21</v>
      </c>
      <c r="I141" s="20">
        <f>I142</f>
        <v>492200</v>
      </c>
      <c r="J141" s="20">
        <f>J142</f>
        <v>113474.43</v>
      </c>
      <c r="K141" s="7">
        <f>(J141/I141)*100</f>
        <v>23.054536773669238</v>
      </c>
    </row>
    <row r="142" spans="2:11" ht="12.75">
      <c r="B142" s="21">
        <v>381</v>
      </c>
      <c r="C142" s="9" t="s">
        <v>16</v>
      </c>
      <c r="I142" s="17">
        <f>I143+I144</f>
        <v>492200</v>
      </c>
      <c r="J142" s="17">
        <f>J143+J144</f>
        <v>113474.43</v>
      </c>
      <c r="K142" s="10">
        <f>(J142/I142)*100</f>
        <v>23.054536773669238</v>
      </c>
    </row>
    <row r="143" spans="2:11" ht="12.75">
      <c r="B143" s="23">
        <v>3811</v>
      </c>
      <c r="C143" s="22" t="s">
        <v>167</v>
      </c>
      <c r="I143" s="17">
        <f>SUM(I217+I396+I411+I422+I450+I466+I486+I506)</f>
        <v>312200</v>
      </c>
      <c r="J143" s="17">
        <f>SUM(J217+J396+J411+J422+J450+J466+J486+J506)</f>
        <v>89843.84</v>
      </c>
      <c r="K143" s="10">
        <f>(J143/I143)*100</f>
        <v>28.777655349135166</v>
      </c>
    </row>
    <row r="144" spans="2:11" ht="14.25" customHeight="1">
      <c r="B144" s="21">
        <v>3861</v>
      </c>
      <c r="C144" s="9" t="s">
        <v>207</v>
      </c>
      <c r="I144" s="17">
        <f>I318</f>
        <v>180000</v>
      </c>
      <c r="J144" s="17">
        <f>J318</f>
        <v>23630.59</v>
      </c>
      <c r="K144" s="10">
        <f>(J144/I144)*100</f>
        <v>13.128105555555555</v>
      </c>
    </row>
    <row r="145" spans="2:11" ht="3.75" customHeight="1">
      <c r="B145" s="21"/>
      <c r="I145" s="17"/>
      <c r="J145" s="17"/>
      <c r="K145" s="10"/>
    </row>
    <row r="146" spans="2:11" ht="18.75" customHeight="1">
      <c r="B146" s="5" t="s">
        <v>56</v>
      </c>
      <c r="I146" s="17"/>
      <c r="J146" s="17"/>
      <c r="K146" s="7"/>
    </row>
    <row r="147" spans="2:11" ht="4.5" customHeight="1">
      <c r="B147" s="21"/>
      <c r="I147" s="17"/>
      <c r="J147" s="17"/>
      <c r="K147" s="7"/>
    </row>
    <row r="148" spans="2:11" ht="12.75">
      <c r="B148" s="5">
        <v>4</v>
      </c>
      <c r="C148" s="6" t="s">
        <v>11</v>
      </c>
      <c r="I148" s="20">
        <f>SUM(I149+I153)</f>
        <v>787000</v>
      </c>
      <c r="J148" s="20">
        <f>SUM(J149+J153)</f>
        <v>1199</v>
      </c>
      <c r="K148" s="7">
        <f>(J148/I148)*100</f>
        <v>0.15235069885641678</v>
      </c>
    </row>
    <row r="149" spans="2:11" ht="12.75">
      <c r="B149" s="5">
        <v>41</v>
      </c>
      <c r="C149" s="6" t="s">
        <v>13</v>
      </c>
      <c r="D149" s="6"/>
      <c r="E149" s="6"/>
      <c r="F149" s="6"/>
      <c r="G149" s="6"/>
      <c r="H149" s="6"/>
      <c r="I149" s="20">
        <f>I150</f>
        <v>70000</v>
      </c>
      <c r="J149" s="20">
        <f>J150</f>
        <v>0</v>
      </c>
      <c r="K149" s="7">
        <f>(J149/I149)*100</f>
        <v>0</v>
      </c>
    </row>
    <row r="150" spans="2:11" ht="12.75">
      <c r="B150" s="21">
        <v>411</v>
      </c>
      <c r="C150" s="9" t="s">
        <v>14</v>
      </c>
      <c r="I150" s="17">
        <f>I151</f>
        <v>70000</v>
      </c>
      <c r="J150" s="17">
        <f>J151</f>
        <v>0</v>
      </c>
      <c r="K150" s="10">
        <f>(J150/I150)*100</f>
        <v>0</v>
      </c>
    </row>
    <row r="151" spans="2:11" ht="12.75">
      <c r="B151" s="21">
        <v>4111</v>
      </c>
      <c r="C151" s="9" t="s">
        <v>184</v>
      </c>
      <c r="I151" s="17">
        <f>I324</f>
        <v>70000</v>
      </c>
      <c r="J151" s="17">
        <f>J324</f>
        <v>0</v>
      </c>
      <c r="K151" s="10">
        <f>(J151/I151)*100</f>
        <v>0</v>
      </c>
    </row>
    <row r="152" spans="2:11" ht="4.5" customHeight="1">
      <c r="B152" s="21"/>
      <c r="I152" s="17"/>
      <c r="J152" s="17"/>
      <c r="K152" s="7"/>
    </row>
    <row r="153" spans="2:11" ht="13.5" customHeight="1">
      <c r="B153" s="5">
        <v>42</v>
      </c>
      <c r="C153" s="6" t="s">
        <v>15</v>
      </c>
      <c r="D153" s="6"/>
      <c r="E153" s="6"/>
      <c r="F153" s="6"/>
      <c r="G153" s="6"/>
      <c r="H153" s="6"/>
      <c r="I153" s="20">
        <f>SUM(I154+I156+I159)</f>
        <v>717000</v>
      </c>
      <c r="J153" s="20">
        <f>SUM(J154+J156+J159)</f>
        <v>1199</v>
      </c>
      <c r="K153" s="7">
        <f aca="true" t="shared" si="8" ref="K153:K161">(J153/I153)*100</f>
        <v>0.16722454672245468</v>
      </c>
    </row>
    <row r="154" spans="2:11" ht="15.75" customHeight="1">
      <c r="B154" s="21">
        <v>421</v>
      </c>
      <c r="C154" s="22" t="s">
        <v>53</v>
      </c>
      <c r="I154" s="17">
        <f>I155</f>
        <v>500000</v>
      </c>
      <c r="J154" s="17">
        <f>J155</f>
        <v>0</v>
      </c>
      <c r="K154" s="10">
        <f t="shared" si="8"/>
        <v>0</v>
      </c>
    </row>
    <row r="155" spans="2:11" ht="12.75">
      <c r="B155" s="21">
        <v>4214</v>
      </c>
      <c r="C155" s="9" t="s">
        <v>182</v>
      </c>
      <c r="I155" s="17">
        <f>I312</f>
        <v>500000</v>
      </c>
      <c r="J155" s="17">
        <f>J312</f>
        <v>0</v>
      </c>
      <c r="K155" s="10">
        <f t="shared" si="8"/>
        <v>0</v>
      </c>
    </row>
    <row r="156" spans="2:11" ht="12.75">
      <c r="B156" s="21">
        <v>422</v>
      </c>
      <c r="C156" s="9" t="s">
        <v>12</v>
      </c>
      <c r="I156" s="17">
        <f>SUM(I157+I158)</f>
        <v>15000</v>
      </c>
      <c r="J156" s="17">
        <f>SUM(J157+J158)</f>
        <v>1199</v>
      </c>
      <c r="K156" s="10">
        <f t="shared" si="8"/>
        <v>7.993333333333333</v>
      </c>
    </row>
    <row r="157" spans="2:11" ht="12.75">
      <c r="B157" s="21">
        <v>4221</v>
      </c>
      <c r="C157" s="9" t="s">
        <v>177</v>
      </c>
      <c r="I157" s="17">
        <f>SUM(I271)</f>
        <v>5000</v>
      </c>
      <c r="J157" s="17">
        <f>SUM(J271)</f>
        <v>1199</v>
      </c>
      <c r="K157" s="10">
        <f t="shared" si="8"/>
        <v>23.98</v>
      </c>
    </row>
    <row r="158" spans="2:11" ht="14.25" customHeight="1">
      <c r="B158" s="21">
        <v>4227</v>
      </c>
      <c r="C158" s="9" t="s">
        <v>180</v>
      </c>
      <c r="I158" s="17">
        <f>SUM(I299+I352)</f>
        <v>10000</v>
      </c>
      <c r="J158" s="17">
        <f>SUM(J299+J352)</f>
        <v>0</v>
      </c>
      <c r="K158" s="10">
        <f t="shared" si="8"/>
        <v>0</v>
      </c>
    </row>
    <row r="159" spans="2:11" ht="15.75" customHeight="1">
      <c r="B159" s="21">
        <v>426</v>
      </c>
      <c r="C159" s="9" t="s">
        <v>118</v>
      </c>
      <c r="I159" s="17">
        <f>I160+I161</f>
        <v>202000</v>
      </c>
      <c r="J159" s="17">
        <f>J160+J161</f>
        <v>0</v>
      </c>
      <c r="K159" s="10">
        <f t="shared" si="8"/>
        <v>0</v>
      </c>
    </row>
    <row r="160" spans="2:11" ht="12.75">
      <c r="B160" s="21">
        <v>4262</v>
      </c>
      <c r="C160" s="9" t="s">
        <v>178</v>
      </c>
      <c r="I160" s="17">
        <f>SUM(I273)</f>
        <v>2000</v>
      </c>
      <c r="J160" s="17">
        <f>SUM(J273)</f>
        <v>0</v>
      </c>
      <c r="K160" s="10">
        <f t="shared" si="8"/>
        <v>0</v>
      </c>
    </row>
    <row r="161" spans="1:11" s="25" customFormat="1" ht="12.75">
      <c r="A161" s="9"/>
      <c r="B161" s="21">
        <v>4264</v>
      </c>
      <c r="C161" s="9" t="s">
        <v>206</v>
      </c>
      <c r="D161" s="24"/>
      <c r="E161" s="24"/>
      <c r="F161" s="24"/>
      <c r="G161" s="24"/>
      <c r="I161" s="26">
        <f>I365</f>
        <v>200000</v>
      </c>
      <c r="J161" s="26">
        <f>J365</f>
        <v>0</v>
      </c>
      <c r="K161" s="27">
        <f t="shared" si="8"/>
        <v>0</v>
      </c>
    </row>
    <row r="162" spans="2:11" s="25" customFormat="1" ht="8.25" customHeight="1">
      <c r="B162" s="28"/>
      <c r="D162" s="24"/>
      <c r="E162" s="24"/>
      <c r="F162" s="24"/>
      <c r="G162" s="24"/>
      <c r="I162" s="26"/>
      <c r="J162" s="26"/>
      <c r="K162" s="27"/>
    </row>
    <row r="163" spans="1:11" ht="16.5" customHeight="1">
      <c r="A163" s="25"/>
      <c r="B163" s="6" t="s">
        <v>190</v>
      </c>
      <c r="C163" s="6"/>
      <c r="D163" s="6"/>
      <c r="E163" s="6"/>
      <c r="I163" s="17"/>
      <c r="K163" s="10"/>
    </row>
    <row r="164" spans="2:11" ht="6.75" customHeight="1">
      <c r="B164" s="6"/>
      <c r="C164" s="6"/>
      <c r="D164" s="6"/>
      <c r="E164" s="6"/>
      <c r="I164" s="17"/>
      <c r="K164" s="10"/>
    </row>
    <row r="165" spans="2:11" ht="12.75">
      <c r="B165" s="5">
        <v>8</v>
      </c>
      <c r="C165" s="6" t="s">
        <v>195</v>
      </c>
      <c r="D165" s="6"/>
      <c r="E165" s="6"/>
      <c r="F165" s="6"/>
      <c r="G165" s="6"/>
      <c r="H165" s="6"/>
      <c r="I165" s="20">
        <f aca="true" t="shared" si="9" ref="I165:K166">I166</f>
        <v>0</v>
      </c>
      <c r="J165" s="20">
        <f t="shared" si="9"/>
        <v>0</v>
      </c>
      <c r="K165" s="20">
        <f t="shared" si="9"/>
        <v>0</v>
      </c>
    </row>
    <row r="166" spans="2:11" ht="12.75">
      <c r="B166" s="5">
        <v>84</v>
      </c>
      <c r="C166" s="6" t="s">
        <v>196</v>
      </c>
      <c r="D166" s="6"/>
      <c r="E166" s="6"/>
      <c r="F166" s="6"/>
      <c r="G166" s="6"/>
      <c r="H166" s="6"/>
      <c r="I166" s="20">
        <f t="shared" si="9"/>
        <v>0</v>
      </c>
      <c r="J166" s="20">
        <f t="shared" si="9"/>
        <v>0</v>
      </c>
      <c r="K166" s="20">
        <f t="shared" si="9"/>
        <v>0</v>
      </c>
    </row>
    <row r="167" spans="2:11" ht="15" customHeight="1">
      <c r="B167" s="21">
        <v>845</v>
      </c>
      <c r="C167" s="9" t="s">
        <v>197</v>
      </c>
      <c r="I167" s="17">
        <f>I168</f>
        <v>0</v>
      </c>
      <c r="J167" s="10">
        <v>0</v>
      </c>
      <c r="K167" s="10">
        <v>0</v>
      </c>
    </row>
    <row r="168" spans="2:11" ht="13.5" customHeight="1">
      <c r="B168" s="21">
        <v>8453</v>
      </c>
      <c r="C168" s="9" t="s">
        <v>198</v>
      </c>
      <c r="I168" s="17">
        <v>0</v>
      </c>
      <c r="J168" s="10">
        <v>0</v>
      </c>
      <c r="K168" s="10">
        <v>0</v>
      </c>
    </row>
    <row r="169" spans="2:11" ht="29.25" customHeight="1">
      <c r="B169" s="21"/>
      <c r="I169" s="17"/>
      <c r="J169" s="10"/>
      <c r="K169" s="36">
        <v>4</v>
      </c>
    </row>
    <row r="170" spans="2:11" ht="17.25" customHeight="1">
      <c r="B170" s="5">
        <v>5</v>
      </c>
      <c r="C170" s="6" t="s">
        <v>191</v>
      </c>
      <c r="D170" s="6"/>
      <c r="E170" s="6"/>
      <c r="F170" s="6"/>
      <c r="G170" s="6"/>
      <c r="H170" s="6"/>
      <c r="I170" s="20">
        <f aca="true" t="shared" si="10" ref="I170:J172">I171</f>
        <v>0</v>
      </c>
      <c r="J170" s="20">
        <f t="shared" si="10"/>
        <v>0</v>
      </c>
      <c r="K170" s="7">
        <v>0</v>
      </c>
    </row>
    <row r="171" spans="2:11" ht="12.75">
      <c r="B171" s="5">
        <v>54</v>
      </c>
      <c r="C171" s="6" t="s">
        <v>192</v>
      </c>
      <c r="D171" s="6"/>
      <c r="E171" s="6"/>
      <c r="F171" s="6"/>
      <c r="G171" s="6"/>
      <c r="H171" s="6"/>
      <c r="I171" s="20">
        <f t="shared" si="10"/>
        <v>0</v>
      </c>
      <c r="J171" s="20">
        <f t="shared" si="10"/>
        <v>0</v>
      </c>
      <c r="K171" s="7">
        <v>0</v>
      </c>
    </row>
    <row r="172" spans="2:11" ht="12.75">
      <c r="B172" s="21">
        <v>545</v>
      </c>
      <c r="C172" s="9" t="s">
        <v>193</v>
      </c>
      <c r="I172" s="17">
        <f t="shared" si="10"/>
        <v>0</v>
      </c>
      <c r="J172" s="10">
        <f t="shared" si="10"/>
        <v>0</v>
      </c>
      <c r="K172" s="10">
        <v>0</v>
      </c>
    </row>
    <row r="173" spans="2:11" ht="12.75">
      <c r="B173" s="21">
        <v>5453</v>
      </c>
      <c r="C173" s="9" t="s">
        <v>193</v>
      </c>
      <c r="I173" s="17">
        <v>0</v>
      </c>
      <c r="J173" s="17">
        <v>0</v>
      </c>
      <c r="K173" s="10">
        <v>0</v>
      </c>
    </row>
    <row r="174" spans="2:11" ht="14.25" customHeight="1">
      <c r="B174" s="21"/>
      <c r="C174" s="21"/>
      <c r="I174" s="17"/>
      <c r="K174" s="7"/>
    </row>
    <row r="175" spans="2:11" ht="12.75">
      <c r="B175" s="9" t="s">
        <v>0</v>
      </c>
      <c r="K175" s="7"/>
    </row>
    <row r="176" spans="7:11" ht="12.75">
      <c r="G176" s="14" t="s">
        <v>127</v>
      </c>
      <c r="K176" s="7"/>
    </row>
    <row r="177" spans="2:15" ht="12.75">
      <c r="B177" s="38" t="s">
        <v>225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2:15" ht="13.5" customHeight="1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2:15" ht="2.25" customHeight="1" hidden="1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2:11" ht="12.75">
      <c r="B180" s="6" t="s">
        <v>69</v>
      </c>
      <c r="I180" s="20">
        <f>I182</f>
        <v>386500</v>
      </c>
      <c r="J180" s="20">
        <f>J182</f>
        <v>205225.27</v>
      </c>
      <c r="K180" s="7">
        <f>(J180/I180)*100</f>
        <v>53.09838809831824</v>
      </c>
    </row>
    <row r="181" spans="2:11" ht="14.25" customHeight="1">
      <c r="B181" s="6"/>
      <c r="C181" s="6" t="s">
        <v>68</v>
      </c>
      <c r="D181" s="6"/>
      <c r="E181" s="6"/>
      <c r="I181" s="20"/>
      <c r="J181" s="20"/>
      <c r="K181" s="7"/>
    </row>
    <row r="182" spans="2:11" ht="12.75">
      <c r="B182" s="6" t="s">
        <v>70</v>
      </c>
      <c r="C182" s="6"/>
      <c r="D182" s="6"/>
      <c r="E182" s="6"/>
      <c r="F182" s="6"/>
      <c r="G182" s="6"/>
      <c r="I182" s="20">
        <f>I184</f>
        <v>386500</v>
      </c>
      <c r="J182" s="20">
        <f>J184</f>
        <v>205225.27</v>
      </c>
      <c r="K182" s="7">
        <f>(J182/I182)*100</f>
        <v>53.09838809831824</v>
      </c>
    </row>
    <row r="183" spans="2:11" ht="12.75">
      <c r="B183" s="6"/>
      <c r="C183" s="6" t="s">
        <v>57</v>
      </c>
      <c r="D183" s="6"/>
      <c r="E183" s="6"/>
      <c r="F183" s="6"/>
      <c r="G183" s="6"/>
      <c r="I183" s="20"/>
      <c r="J183" s="20"/>
      <c r="K183" s="7"/>
    </row>
    <row r="184" spans="2:11" ht="15" customHeight="1">
      <c r="B184" s="6"/>
      <c r="C184" s="6" t="s">
        <v>71</v>
      </c>
      <c r="D184" s="6"/>
      <c r="E184" s="6"/>
      <c r="F184" s="6"/>
      <c r="G184" s="6"/>
      <c r="I184" s="20">
        <f>I186</f>
        <v>386500</v>
      </c>
      <c r="J184" s="20">
        <f>J186</f>
        <v>205225.27</v>
      </c>
      <c r="K184" s="7">
        <f>(J184/I184)*100</f>
        <v>53.09838809831824</v>
      </c>
    </row>
    <row r="185" spans="2:11" ht="4.5" customHeight="1">
      <c r="B185" s="6"/>
      <c r="C185" s="6"/>
      <c r="D185" s="6"/>
      <c r="E185" s="6"/>
      <c r="F185" s="6"/>
      <c r="G185" s="6"/>
      <c r="I185" s="20"/>
      <c r="J185" s="20"/>
      <c r="K185" s="7"/>
    </row>
    <row r="186" spans="2:11" ht="12.75">
      <c r="B186" s="6"/>
      <c r="C186" s="6" t="s">
        <v>58</v>
      </c>
      <c r="D186" s="6"/>
      <c r="E186" s="6"/>
      <c r="F186" s="6"/>
      <c r="G186" s="6"/>
      <c r="I186" s="20">
        <f>SUM(I188+I219)</f>
        <v>386500</v>
      </c>
      <c r="J186" s="20">
        <f>SUM(J188+J219)</f>
        <v>205225.27</v>
      </c>
      <c r="K186" s="7">
        <f>(J186/I186)*100</f>
        <v>53.09838809831824</v>
      </c>
    </row>
    <row r="187" spans="2:11" ht="5.25" customHeight="1">
      <c r="B187" s="6"/>
      <c r="C187" s="6"/>
      <c r="D187" s="6"/>
      <c r="E187" s="6"/>
      <c r="F187" s="6"/>
      <c r="G187" s="6"/>
      <c r="H187" s="6"/>
      <c r="I187" s="18"/>
      <c r="J187" s="18"/>
      <c r="K187" s="18"/>
    </row>
    <row r="188" spans="2:11" ht="15" customHeight="1">
      <c r="B188" s="5">
        <v>3</v>
      </c>
      <c r="C188" s="6" t="s">
        <v>1</v>
      </c>
      <c r="D188" s="6"/>
      <c r="E188" s="6"/>
      <c r="F188" s="6"/>
      <c r="G188" s="6"/>
      <c r="H188" s="6"/>
      <c r="I188" s="20">
        <f>SUM(I189+I197+I215)</f>
        <v>376500</v>
      </c>
      <c r="J188" s="20">
        <f>SUM(J189+J197+J215)</f>
        <v>205225.27</v>
      </c>
      <c r="K188" s="7">
        <f aca="true" t="shared" si="11" ref="K188:K195">(J188/I188)*100</f>
        <v>54.50870385126162</v>
      </c>
    </row>
    <row r="189" spans="2:11" ht="15.75" customHeight="1">
      <c r="B189" s="5">
        <v>31</v>
      </c>
      <c r="C189" s="6" t="s">
        <v>5</v>
      </c>
      <c r="D189" s="6"/>
      <c r="E189" s="6"/>
      <c r="F189" s="6"/>
      <c r="G189" s="6"/>
      <c r="H189" s="6"/>
      <c r="I189" s="7">
        <f>SUM(I190+I192+I194)</f>
        <v>110000</v>
      </c>
      <c r="J189" s="7">
        <f>SUM(J190+J192+J194)</f>
        <v>53973.52</v>
      </c>
      <c r="K189" s="7">
        <f t="shared" si="11"/>
        <v>49.06683636363636</v>
      </c>
    </row>
    <row r="190" spans="2:11" ht="12.75" customHeight="1">
      <c r="B190" s="21">
        <v>311</v>
      </c>
      <c r="C190" s="9" t="s">
        <v>45</v>
      </c>
      <c r="I190" s="10">
        <f>I191</f>
        <v>93000</v>
      </c>
      <c r="J190" s="10">
        <f>J191</f>
        <v>47014.14</v>
      </c>
      <c r="K190" s="10">
        <f t="shared" si="11"/>
        <v>50.55283870967742</v>
      </c>
    </row>
    <row r="191" spans="2:11" ht="12.75">
      <c r="B191" s="21">
        <v>3111</v>
      </c>
      <c r="C191" s="9" t="s">
        <v>153</v>
      </c>
      <c r="I191" s="10">
        <v>93000</v>
      </c>
      <c r="J191" s="10">
        <v>47014.14</v>
      </c>
      <c r="K191" s="10">
        <f t="shared" si="11"/>
        <v>50.55283870967742</v>
      </c>
    </row>
    <row r="192" spans="2:11" ht="12.75">
      <c r="B192" s="21">
        <v>312</v>
      </c>
      <c r="C192" s="22" t="s">
        <v>6</v>
      </c>
      <c r="I192" s="10">
        <f>I193</f>
        <v>2500</v>
      </c>
      <c r="J192" s="10">
        <f>J193</f>
        <v>0</v>
      </c>
      <c r="K192" s="10">
        <f t="shared" si="11"/>
        <v>0</v>
      </c>
    </row>
    <row r="193" spans="2:11" ht="12.75">
      <c r="B193" s="21">
        <v>3121</v>
      </c>
      <c r="C193" s="22" t="s">
        <v>6</v>
      </c>
      <c r="I193" s="10">
        <v>2500</v>
      </c>
      <c r="J193" s="10">
        <v>0</v>
      </c>
      <c r="K193" s="10">
        <f t="shared" si="11"/>
        <v>0</v>
      </c>
    </row>
    <row r="194" spans="2:11" ht="12.75">
      <c r="B194" s="21">
        <v>313</v>
      </c>
      <c r="C194" s="22" t="s">
        <v>46</v>
      </c>
      <c r="I194" s="10">
        <f>I195</f>
        <v>14500</v>
      </c>
      <c r="J194" s="10">
        <f>J195</f>
        <v>6959.38</v>
      </c>
      <c r="K194" s="10">
        <f t="shared" si="11"/>
        <v>47.995724137931035</v>
      </c>
    </row>
    <row r="195" spans="2:11" ht="12.75">
      <c r="B195" s="21">
        <v>3132</v>
      </c>
      <c r="C195" s="22" t="s">
        <v>155</v>
      </c>
      <c r="I195" s="10">
        <v>14500</v>
      </c>
      <c r="J195" s="10">
        <v>6959.38</v>
      </c>
      <c r="K195" s="10">
        <f t="shared" si="11"/>
        <v>47.995724137931035</v>
      </c>
    </row>
    <row r="196" spans="2:11" ht="2.25" customHeight="1">
      <c r="B196" s="5"/>
      <c r="C196" s="6"/>
      <c r="D196" s="6"/>
      <c r="E196" s="6"/>
      <c r="F196" s="6"/>
      <c r="G196" s="6"/>
      <c r="H196" s="6"/>
      <c r="I196" s="20"/>
      <c r="J196" s="10"/>
      <c r="K196" s="7"/>
    </row>
    <row r="197" spans="2:11" ht="14.25" customHeight="1">
      <c r="B197" s="5">
        <v>32</v>
      </c>
      <c r="C197" s="6" t="s">
        <v>8</v>
      </c>
      <c r="D197" s="6"/>
      <c r="E197" s="6"/>
      <c r="F197" s="6"/>
      <c r="G197" s="6"/>
      <c r="H197" s="6"/>
      <c r="I197" s="20">
        <f>SUM(I198+I200+I203+I208)</f>
        <v>250000</v>
      </c>
      <c r="J197" s="20">
        <f>SUM(J198+J200+J203+J208)</f>
        <v>148511.95</v>
      </c>
      <c r="K197" s="7">
        <f aca="true" t="shared" si="12" ref="K197:K213">(J197/I197)*100</f>
        <v>59.40478</v>
      </c>
    </row>
    <row r="198" spans="2:11" ht="13.5" customHeight="1">
      <c r="B198" s="21">
        <v>321</v>
      </c>
      <c r="C198" s="9" t="s">
        <v>51</v>
      </c>
      <c r="I198" s="17">
        <f>I199</f>
        <v>5000</v>
      </c>
      <c r="J198" s="17">
        <f>J199</f>
        <v>36</v>
      </c>
      <c r="K198" s="10">
        <f t="shared" si="12"/>
        <v>0.72</v>
      </c>
    </row>
    <row r="199" spans="2:11" ht="14.25" customHeight="1">
      <c r="B199" s="21">
        <v>3211</v>
      </c>
      <c r="C199" s="9" t="s">
        <v>156</v>
      </c>
      <c r="I199" s="17">
        <v>5000</v>
      </c>
      <c r="J199" s="17">
        <v>36</v>
      </c>
      <c r="K199" s="10">
        <f t="shared" si="12"/>
        <v>0.72</v>
      </c>
    </row>
    <row r="200" spans="2:11" ht="12.75">
      <c r="B200" s="21">
        <v>322</v>
      </c>
      <c r="C200" s="9" t="s">
        <v>9</v>
      </c>
      <c r="I200" s="17">
        <f>SUM(I201+I202)</f>
        <v>10000</v>
      </c>
      <c r="J200" s="17">
        <f>SUM(J201+J202)</f>
        <v>6348.68</v>
      </c>
      <c r="K200" s="10">
        <f t="shared" si="12"/>
        <v>63.4868</v>
      </c>
    </row>
    <row r="201" spans="2:11" ht="12.75">
      <c r="B201" s="21">
        <v>3223</v>
      </c>
      <c r="C201" s="9" t="s">
        <v>157</v>
      </c>
      <c r="I201" s="17">
        <v>9000</v>
      </c>
      <c r="J201" s="17">
        <v>5972.18</v>
      </c>
      <c r="K201" s="10">
        <f t="shared" si="12"/>
        <v>66.35755555555556</v>
      </c>
    </row>
    <row r="202" spans="2:11" ht="12.75">
      <c r="B202" s="21">
        <v>3224</v>
      </c>
      <c r="C202" s="9" t="s">
        <v>158</v>
      </c>
      <c r="I202" s="17">
        <v>1000</v>
      </c>
      <c r="J202" s="17">
        <v>376.5</v>
      </c>
      <c r="K202" s="10">
        <f t="shared" si="12"/>
        <v>37.65</v>
      </c>
    </row>
    <row r="203" spans="2:11" ht="12.75">
      <c r="B203" s="21">
        <v>323</v>
      </c>
      <c r="C203" s="9" t="s">
        <v>2</v>
      </c>
      <c r="I203" s="17">
        <f>SUM(I204:I207)</f>
        <v>60000</v>
      </c>
      <c r="J203" s="17">
        <f>SUM(J204:J207)</f>
        <v>28980.489999999998</v>
      </c>
      <c r="K203" s="10">
        <f t="shared" si="12"/>
        <v>48.30081666666666</v>
      </c>
    </row>
    <row r="204" spans="2:11" ht="12.75">
      <c r="B204" s="21">
        <v>3232</v>
      </c>
      <c r="C204" s="9" t="s">
        <v>159</v>
      </c>
      <c r="I204" s="17">
        <v>2000</v>
      </c>
      <c r="J204" s="17">
        <v>399</v>
      </c>
      <c r="K204" s="10">
        <f t="shared" si="12"/>
        <v>19.950000000000003</v>
      </c>
    </row>
    <row r="205" spans="2:11" ht="12.75">
      <c r="B205" s="21">
        <v>3233</v>
      </c>
      <c r="C205" s="9" t="s">
        <v>160</v>
      </c>
      <c r="I205" s="17">
        <v>12000</v>
      </c>
      <c r="J205" s="17">
        <v>8625</v>
      </c>
      <c r="K205" s="10">
        <f t="shared" si="12"/>
        <v>71.875</v>
      </c>
    </row>
    <row r="206" spans="2:11" ht="12.75">
      <c r="B206" s="21">
        <v>3237</v>
      </c>
      <c r="C206" s="9" t="s">
        <v>161</v>
      </c>
      <c r="I206" s="17">
        <v>23000</v>
      </c>
      <c r="J206" s="17">
        <v>7000.84</v>
      </c>
      <c r="K206" s="10">
        <f t="shared" si="12"/>
        <v>30.4384347826087</v>
      </c>
    </row>
    <row r="207" spans="2:11" ht="12.75">
      <c r="B207" s="21">
        <v>3239</v>
      </c>
      <c r="C207" s="9" t="s">
        <v>162</v>
      </c>
      <c r="I207" s="17">
        <v>23000</v>
      </c>
      <c r="J207" s="17">
        <v>12955.65</v>
      </c>
      <c r="K207" s="10">
        <f t="shared" si="12"/>
        <v>56.32891304347826</v>
      </c>
    </row>
    <row r="208" spans="2:11" ht="12.75">
      <c r="B208" s="21">
        <v>329</v>
      </c>
      <c r="C208" s="22" t="s">
        <v>3</v>
      </c>
      <c r="I208" s="17">
        <f>SUM(I209:I213)</f>
        <v>175000</v>
      </c>
      <c r="J208" s="17">
        <f>SUM(J209:J213)</f>
        <v>113146.78</v>
      </c>
      <c r="K208" s="10">
        <f t="shared" si="12"/>
        <v>64.65530285714286</v>
      </c>
    </row>
    <row r="209" spans="2:11" ht="12.75">
      <c r="B209" s="21">
        <v>3291</v>
      </c>
      <c r="C209" s="22" t="s">
        <v>163</v>
      </c>
      <c r="I209" s="17">
        <v>137000</v>
      </c>
      <c r="J209" s="17">
        <v>101741.95</v>
      </c>
      <c r="K209" s="10">
        <f t="shared" si="12"/>
        <v>74.26419708029198</v>
      </c>
    </row>
    <row r="210" spans="2:11" ht="12.75">
      <c r="B210" s="21">
        <v>3292</v>
      </c>
      <c r="C210" s="22" t="s">
        <v>164</v>
      </c>
      <c r="I210" s="17">
        <v>4000</v>
      </c>
      <c r="J210" s="17">
        <v>0</v>
      </c>
      <c r="K210" s="10">
        <f t="shared" si="12"/>
        <v>0</v>
      </c>
    </row>
    <row r="211" spans="2:11" ht="12.75">
      <c r="B211" s="21">
        <v>3293</v>
      </c>
      <c r="C211" s="22" t="s">
        <v>165</v>
      </c>
      <c r="I211" s="17">
        <v>20000</v>
      </c>
      <c r="J211" s="17">
        <v>5894.75</v>
      </c>
      <c r="K211" s="10">
        <f t="shared" si="12"/>
        <v>29.47375</v>
      </c>
    </row>
    <row r="212" spans="2:11" ht="14.25" customHeight="1">
      <c r="B212" s="21">
        <v>3294</v>
      </c>
      <c r="C212" s="22" t="s">
        <v>166</v>
      </c>
      <c r="I212" s="17">
        <v>4000</v>
      </c>
      <c r="J212" s="17">
        <v>0</v>
      </c>
      <c r="K212" s="10">
        <f t="shared" si="12"/>
        <v>0</v>
      </c>
    </row>
    <row r="213" spans="2:11" ht="15.75" customHeight="1">
      <c r="B213" s="21">
        <v>3299</v>
      </c>
      <c r="C213" s="22" t="s">
        <v>3</v>
      </c>
      <c r="I213" s="17">
        <v>10000</v>
      </c>
      <c r="J213" s="17">
        <v>5510.08</v>
      </c>
      <c r="K213" s="10">
        <f t="shared" si="12"/>
        <v>55.10079999999999</v>
      </c>
    </row>
    <row r="214" spans="2:11" ht="18.75" customHeight="1">
      <c r="B214" s="23"/>
      <c r="I214" s="17"/>
      <c r="K214" s="36">
        <v>5</v>
      </c>
    </row>
    <row r="215" spans="2:11" ht="12.75">
      <c r="B215" s="5">
        <v>38</v>
      </c>
      <c r="C215" s="6" t="s">
        <v>4</v>
      </c>
      <c r="D215" s="6"/>
      <c r="E215" s="6"/>
      <c r="F215" s="6"/>
      <c r="G215" s="6"/>
      <c r="H215" s="6"/>
      <c r="I215" s="7">
        <f>I216</f>
        <v>16500</v>
      </c>
      <c r="J215" s="7">
        <f>J216</f>
        <v>2739.8</v>
      </c>
      <c r="K215" s="7">
        <f>(J215/I215)*100</f>
        <v>16.604848484848485</v>
      </c>
    </row>
    <row r="216" spans="2:11" ht="12.75">
      <c r="B216" s="23">
        <v>381</v>
      </c>
      <c r="C216" s="22" t="s">
        <v>16</v>
      </c>
      <c r="I216" s="10">
        <f>I217</f>
        <v>16500</v>
      </c>
      <c r="J216" s="10">
        <f>J217</f>
        <v>2739.8</v>
      </c>
      <c r="K216" s="10">
        <f>(J216/I216)*100</f>
        <v>16.604848484848485</v>
      </c>
    </row>
    <row r="217" spans="2:11" ht="12.75">
      <c r="B217" s="23">
        <v>3811</v>
      </c>
      <c r="C217" s="22" t="s">
        <v>167</v>
      </c>
      <c r="I217" s="10">
        <v>16500</v>
      </c>
      <c r="J217" s="10">
        <v>2739.8</v>
      </c>
      <c r="K217" s="10">
        <f>(J217/I217)*100</f>
        <v>16.604848484848485</v>
      </c>
    </row>
    <row r="218" spans="2:11" ht="6" customHeight="1">
      <c r="B218" s="23"/>
      <c r="C218" s="22"/>
      <c r="J218" s="10"/>
      <c r="K218" s="10"/>
    </row>
    <row r="219" spans="2:11" ht="14.25" customHeight="1">
      <c r="B219" s="29"/>
      <c r="C219" s="30" t="s">
        <v>212</v>
      </c>
      <c r="D219" s="6"/>
      <c r="E219" s="6"/>
      <c r="F219" s="6"/>
      <c r="G219" s="6"/>
      <c r="H219" s="6"/>
      <c r="I219" s="7">
        <f aca="true" t="shared" si="13" ref="I219:J221">I220</f>
        <v>10000</v>
      </c>
      <c r="J219" s="7">
        <f t="shared" si="13"/>
        <v>0</v>
      </c>
      <c r="K219" s="7">
        <f>(J219/I219)*100</f>
        <v>0</v>
      </c>
    </row>
    <row r="220" spans="2:11" ht="12.75">
      <c r="B220" s="29">
        <v>3</v>
      </c>
      <c r="C220" s="30" t="s">
        <v>1</v>
      </c>
      <c r="D220" s="6"/>
      <c r="E220" s="6"/>
      <c r="F220" s="6"/>
      <c r="G220" s="6"/>
      <c r="H220" s="6"/>
      <c r="I220" s="7">
        <f t="shared" si="13"/>
        <v>10000</v>
      </c>
      <c r="J220" s="7">
        <f t="shared" si="13"/>
        <v>0</v>
      </c>
      <c r="K220" s="7">
        <f>(J220/I220)*100</f>
        <v>0</v>
      </c>
    </row>
    <row r="221" spans="2:11" ht="13.5" customHeight="1">
      <c r="B221" s="29">
        <v>322</v>
      </c>
      <c r="C221" s="31" t="s">
        <v>8</v>
      </c>
      <c r="D221" s="24"/>
      <c r="E221" s="6"/>
      <c r="F221" s="6"/>
      <c r="G221" s="6"/>
      <c r="H221" s="6"/>
      <c r="I221" s="7">
        <f t="shared" si="13"/>
        <v>10000</v>
      </c>
      <c r="J221" s="7">
        <f t="shared" si="13"/>
        <v>0</v>
      </c>
      <c r="K221" s="7">
        <f>(J221/I221)*100</f>
        <v>0</v>
      </c>
    </row>
    <row r="222" spans="2:11" ht="14.25" customHeight="1">
      <c r="B222" s="23">
        <v>329</v>
      </c>
      <c r="C222" s="22" t="s">
        <v>3</v>
      </c>
      <c r="I222" s="10">
        <f>I223</f>
        <v>10000</v>
      </c>
      <c r="J222" s="10">
        <v>0</v>
      </c>
      <c r="K222" s="10">
        <f>(J222/I222)*100</f>
        <v>0</v>
      </c>
    </row>
    <row r="223" spans="2:11" ht="15.75" customHeight="1">
      <c r="B223" s="23">
        <v>3299</v>
      </c>
      <c r="C223" s="22" t="s">
        <v>3</v>
      </c>
      <c r="I223" s="10">
        <v>10000</v>
      </c>
      <c r="J223" s="10">
        <v>0</v>
      </c>
      <c r="K223" s="10">
        <f>(J223/I223)*100</f>
        <v>0</v>
      </c>
    </row>
    <row r="224" spans="2:11" ht="7.5" customHeight="1">
      <c r="B224" s="23"/>
      <c r="C224" s="30"/>
      <c r="I224" s="7"/>
      <c r="J224" s="7"/>
      <c r="K224" s="10"/>
    </row>
    <row r="225" spans="2:11" ht="12.75">
      <c r="B225" s="6" t="s">
        <v>52</v>
      </c>
      <c r="I225" s="20">
        <f aca="true" t="shared" si="14" ref="I225:J227">I226</f>
        <v>259500</v>
      </c>
      <c r="J225" s="20">
        <f t="shared" si="14"/>
        <v>144052.55</v>
      </c>
      <c r="K225" s="7">
        <f aca="true" t="shared" si="15" ref="K225:K237">(J225/I225)*100</f>
        <v>55.51157996146435</v>
      </c>
    </row>
    <row r="226" spans="2:11" ht="12.75">
      <c r="B226" s="6" t="s">
        <v>59</v>
      </c>
      <c r="C226" s="6"/>
      <c r="D226" s="6"/>
      <c r="E226" s="6"/>
      <c r="F226" s="6"/>
      <c r="G226" s="6"/>
      <c r="I226" s="20">
        <f t="shared" si="14"/>
        <v>259500</v>
      </c>
      <c r="J226" s="20">
        <f t="shared" si="14"/>
        <v>144052.55</v>
      </c>
      <c r="K226" s="7">
        <f t="shared" si="15"/>
        <v>55.51157996146435</v>
      </c>
    </row>
    <row r="227" spans="2:11" ht="12.75">
      <c r="B227" s="6"/>
      <c r="C227" s="6" t="s">
        <v>57</v>
      </c>
      <c r="D227" s="6"/>
      <c r="E227" s="6"/>
      <c r="F227" s="6"/>
      <c r="G227" s="6"/>
      <c r="I227" s="20">
        <f t="shared" si="14"/>
        <v>259500</v>
      </c>
      <c r="J227" s="20">
        <f t="shared" si="14"/>
        <v>144052.55</v>
      </c>
      <c r="K227" s="7">
        <f t="shared" si="15"/>
        <v>55.51157996146435</v>
      </c>
    </row>
    <row r="228" spans="2:11" ht="14.25" customHeight="1">
      <c r="B228" s="6"/>
      <c r="C228" s="6" t="s">
        <v>72</v>
      </c>
      <c r="D228" s="6"/>
      <c r="E228" s="6"/>
      <c r="F228" s="6"/>
      <c r="G228" s="6"/>
      <c r="I228" s="20">
        <f>SUM(I229+I263+I268)</f>
        <v>259500</v>
      </c>
      <c r="J228" s="20">
        <f>SUM(J229+J263+J268)</f>
        <v>144052.55</v>
      </c>
      <c r="K228" s="7">
        <f t="shared" si="15"/>
        <v>55.51157996146435</v>
      </c>
    </row>
    <row r="229" spans="2:11" ht="12.75">
      <c r="B229" s="6"/>
      <c r="C229" s="6" t="s">
        <v>60</v>
      </c>
      <c r="D229" s="6"/>
      <c r="E229" s="6"/>
      <c r="F229" s="6"/>
      <c r="G229" s="6"/>
      <c r="I229" s="20">
        <f>I230</f>
        <v>247500</v>
      </c>
      <c r="J229" s="20">
        <f>J230</f>
        <v>142853.55</v>
      </c>
      <c r="K229" s="7">
        <f t="shared" si="15"/>
        <v>57.71860606060606</v>
      </c>
    </row>
    <row r="230" spans="2:11" ht="12.75">
      <c r="B230" s="5">
        <v>3</v>
      </c>
      <c r="C230" s="6" t="s">
        <v>1</v>
      </c>
      <c r="D230" s="6"/>
      <c r="E230" s="6"/>
      <c r="F230" s="6"/>
      <c r="G230" s="6"/>
      <c r="H230" s="6"/>
      <c r="I230" s="7">
        <f>SUM(I231+I239+I257)</f>
        <v>247500</v>
      </c>
      <c r="J230" s="7">
        <f>SUM(J231+J239+J257)</f>
        <v>142853.55</v>
      </c>
      <c r="K230" s="7">
        <f t="shared" si="15"/>
        <v>57.71860606060606</v>
      </c>
    </row>
    <row r="231" spans="2:11" ht="12.75">
      <c r="B231" s="5">
        <v>31</v>
      </c>
      <c r="C231" s="6" t="s">
        <v>5</v>
      </c>
      <c r="D231" s="6"/>
      <c r="E231" s="6"/>
      <c r="F231" s="6"/>
      <c r="G231" s="6"/>
      <c r="H231" s="6"/>
      <c r="I231" s="7">
        <f>SUM(I232+I234+I236)</f>
        <v>163000</v>
      </c>
      <c r="J231" s="7">
        <f>SUM(J232+J234+J236)</f>
        <v>91763.69</v>
      </c>
      <c r="K231" s="7">
        <f t="shared" si="15"/>
        <v>56.29674233128834</v>
      </c>
    </row>
    <row r="232" spans="2:11" ht="15.75" customHeight="1">
      <c r="B232" s="21">
        <v>311</v>
      </c>
      <c r="C232" s="9" t="s">
        <v>45</v>
      </c>
      <c r="I232" s="10">
        <f>I233</f>
        <v>137000</v>
      </c>
      <c r="J232" s="10">
        <f>J233</f>
        <v>79493.87</v>
      </c>
      <c r="K232" s="10">
        <f t="shared" si="15"/>
        <v>58.024722627737226</v>
      </c>
    </row>
    <row r="233" spans="2:11" ht="12.75">
      <c r="B233" s="21">
        <v>3111</v>
      </c>
      <c r="C233" s="9" t="s">
        <v>153</v>
      </c>
      <c r="I233" s="10">
        <v>137000</v>
      </c>
      <c r="J233" s="10">
        <v>79493.87</v>
      </c>
      <c r="K233" s="10">
        <f t="shared" si="15"/>
        <v>58.024722627737226</v>
      </c>
    </row>
    <row r="234" spans="2:11" ht="15.75" customHeight="1">
      <c r="B234" s="21">
        <v>312</v>
      </c>
      <c r="C234" s="22" t="s">
        <v>6</v>
      </c>
      <c r="I234" s="10">
        <f>I235</f>
        <v>5000</v>
      </c>
      <c r="J234" s="10">
        <f>J235</f>
        <v>0</v>
      </c>
      <c r="K234" s="10">
        <f t="shared" si="15"/>
        <v>0</v>
      </c>
    </row>
    <row r="235" spans="2:11" ht="12.75">
      <c r="B235" s="21">
        <v>3121</v>
      </c>
      <c r="C235" s="22" t="s">
        <v>6</v>
      </c>
      <c r="I235" s="10">
        <v>5000</v>
      </c>
      <c r="J235" s="10">
        <v>0</v>
      </c>
      <c r="K235" s="10">
        <f t="shared" si="15"/>
        <v>0</v>
      </c>
    </row>
    <row r="236" spans="2:11" ht="12.75">
      <c r="B236" s="21">
        <v>313</v>
      </c>
      <c r="C236" s="22" t="s">
        <v>46</v>
      </c>
      <c r="I236" s="10">
        <f>I237</f>
        <v>21000</v>
      </c>
      <c r="J236" s="10">
        <f>J237</f>
        <v>12269.82</v>
      </c>
      <c r="K236" s="10">
        <f t="shared" si="15"/>
        <v>58.42771428571428</v>
      </c>
    </row>
    <row r="237" spans="2:11" ht="12.75">
      <c r="B237" s="21">
        <v>3132</v>
      </c>
      <c r="C237" s="22" t="s">
        <v>155</v>
      </c>
      <c r="I237" s="10">
        <v>21000</v>
      </c>
      <c r="J237" s="10">
        <v>12269.82</v>
      </c>
      <c r="K237" s="10">
        <f t="shared" si="15"/>
        <v>58.42771428571428</v>
      </c>
    </row>
    <row r="238" spans="2:11" ht="4.5" customHeight="1">
      <c r="B238" s="21"/>
      <c r="I238" s="17"/>
      <c r="K238" s="7"/>
    </row>
    <row r="239" spans="2:11" ht="14.25" customHeight="1">
      <c r="B239" s="5">
        <v>32</v>
      </c>
      <c r="C239" s="6" t="s">
        <v>8</v>
      </c>
      <c r="D239" s="6"/>
      <c r="E239" s="6"/>
      <c r="F239" s="6"/>
      <c r="G239" s="6"/>
      <c r="H239" s="6"/>
      <c r="I239" s="20">
        <f>SUM(I240+I244+I247+I254)</f>
        <v>78500</v>
      </c>
      <c r="J239" s="20">
        <f>SUM(J240+J244+J247+J254)</f>
        <v>48516.06</v>
      </c>
      <c r="K239" s="7">
        <f aca="true" t="shared" si="16" ref="K239:K255">(J239/I239)*100</f>
        <v>61.80389808917197</v>
      </c>
    </row>
    <row r="240" spans="2:11" ht="16.5" customHeight="1">
      <c r="B240" s="21">
        <v>321</v>
      </c>
      <c r="C240" s="9" t="s">
        <v>18</v>
      </c>
      <c r="I240" s="17">
        <f>SUM(I241:I243)</f>
        <v>15000</v>
      </c>
      <c r="J240" s="17">
        <f>SUM(J241:J243)</f>
        <v>12397.2</v>
      </c>
      <c r="K240" s="10">
        <f t="shared" si="16"/>
        <v>82.64800000000001</v>
      </c>
    </row>
    <row r="241" spans="2:11" ht="14.25" customHeight="1">
      <c r="B241" s="21">
        <v>3211</v>
      </c>
      <c r="C241" s="9" t="s">
        <v>156</v>
      </c>
      <c r="I241" s="17">
        <v>3000</v>
      </c>
      <c r="J241" s="17">
        <v>2818</v>
      </c>
      <c r="K241" s="10">
        <f t="shared" si="16"/>
        <v>93.93333333333334</v>
      </c>
    </row>
    <row r="242" spans="2:11" ht="14.25" customHeight="1">
      <c r="B242" s="21">
        <v>3212</v>
      </c>
      <c r="C242" s="9" t="s">
        <v>168</v>
      </c>
      <c r="I242" s="17">
        <v>8700</v>
      </c>
      <c r="J242" s="17">
        <v>6279.2</v>
      </c>
      <c r="K242" s="10">
        <f t="shared" si="16"/>
        <v>72.17471264367816</v>
      </c>
    </row>
    <row r="243" spans="2:11" ht="14.25" customHeight="1">
      <c r="B243" s="21">
        <v>3213</v>
      </c>
      <c r="C243" s="9" t="s">
        <v>169</v>
      </c>
      <c r="I243" s="17">
        <v>3300</v>
      </c>
      <c r="J243" s="17">
        <v>3300</v>
      </c>
      <c r="K243" s="10">
        <f t="shared" si="16"/>
        <v>100</v>
      </c>
    </row>
    <row r="244" spans="2:11" ht="15" customHeight="1">
      <c r="B244" s="21">
        <v>322</v>
      </c>
      <c r="C244" s="9" t="s">
        <v>9</v>
      </c>
      <c r="I244" s="17">
        <f>SUM(I245:I246)</f>
        <v>20000</v>
      </c>
      <c r="J244" s="17">
        <f>SUM(J245:J246)</f>
        <v>13955.310000000001</v>
      </c>
      <c r="K244" s="10">
        <f t="shared" si="16"/>
        <v>69.77655</v>
      </c>
    </row>
    <row r="245" spans="2:11" ht="13.5" customHeight="1">
      <c r="B245" s="21">
        <v>3221</v>
      </c>
      <c r="C245" s="9" t="s">
        <v>170</v>
      </c>
      <c r="I245" s="17">
        <v>9000</v>
      </c>
      <c r="J245" s="17">
        <v>5620.37</v>
      </c>
      <c r="K245" s="10">
        <f t="shared" si="16"/>
        <v>62.44855555555555</v>
      </c>
    </row>
    <row r="246" spans="2:11" ht="15" customHeight="1">
      <c r="B246" s="21">
        <v>3223</v>
      </c>
      <c r="C246" s="9" t="s">
        <v>157</v>
      </c>
      <c r="I246" s="17">
        <v>11000</v>
      </c>
      <c r="J246" s="17">
        <v>8334.94</v>
      </c>
      <c r="K246" s="10">
        <f t="shared" si="16"/>
        <v>75.77218181818182</v>
      </c>
    </row>
    <row r="247" spans="2:11" ht="14.25" customHeight="1">
      <c r="B247" s="21">
        <v>323</v>
      </c>
      <c r="C247" s="9" t="s">
        <v>19</v>
      </c>
      <c r="E247" s="6"/>
      <c r="F247" s="6"/>
      <c r="I247" s="17">
        <f>SUM(I248:I253)</f>
        <v>40000</v>
      </c>
      <c r="J247" s="17">
        <f>SUM(J248:J253)</f>
        <v>18233.329999999998</v>
      </c>
      <c r="K247" s="10">
        <f t="shared" si="16"/>
        <v>45.583324999999995</v>
      </c>
    </row>
    <row r="248" spans="2:11" ht="15" customHeight="1">
      <c r="B248" s="21">
        <v>3231</v>
      </c>
      <c r="C248" s="9" t="s">
        <v>171</v>
      </c>
      <c r="E248" s="6"/>
      <c r="F248" s="6"/>
      <c r="I248" s="17">
        <v>16000</v>
      </c>
      <c r="J248" s="10">
        <v>11033.81</v>
      </c>
      <c r="K248" s="10">
        <f t="shared" si="16"/>
        <v>68.96131249999999</v>
      </c>
    </row>
    <row r="249" spans="2:11" ht="15" customHeight="1">
      <c r="B249" s="21">
        <v>3232</v>
      </c>
      <c r="C249" s="9" t="s">
        <v>172</v>
      </c>
      <c r="E249" s="6"/>
      <c r="F249" s="6"/>
      <c r="I249" s="17">
        <v>2000</v>
      </c>
      <c r="J249" s="10">
        <v>0</v>
      </c>
      <c r="K249" s="10">
        <f t="shared" si="16"/>
        <v>0</v>
      </c>
    </row>
    <row r="250" spans="2:11" ht="14.25" customHeight="1">
      <c r="B250" s="21">
        <v>3233</v>
      </c>
      <c r="C250" s="9" t="s">
        <v>160</v>
      </c>
      <c r="E250" s="6"/>
      <c r="F250" s="6"/>
      <c r="I250" s="17">
        <v>8000</v>
      </c>
      <c r="J250" s="10">
        <v>5633.13</v>
      </c>
      <c r="K250" s="10">
        <f t="shared" si="16"/>
        <v>70.414125</v>
      </c>
    </row>
    <row r="251" spans="2:11" ht="14.25" customHeight="1">
      <c r="B251" s="21">
        <v>3234</v>
      </c>
      <c r="C251" s="9" t="s">
        <v>173</v>
      </c>
      <c r="E251" s="6"/>
      <c r="F251" s="6"/>
      <c r="I251" s="17">
        <v>4000</v>
      </c>
      <c r="J251" s="10">
        <v>232.5</v>
      </c>
      <c r="K251" s="10">
        <f t="shared" si="16"/>
        <v>5.8125</v>
      </c>
    </row>
    <row r="252" spans="2:11" ht="16.5" customHeight="1">
      <c r="B252" s="21">
        <v>3238</v>
      </c>
      <c r="C252" s="9" t="s">
        <v>174</v>
      </c>
      <c r="E252" s="6"/>
      <c r="F252" s="6"/>
      <c r="I252" s="17">
        <v>2000</v>
      </c>
      <c r="J252" s="10">
        <v>1333.89</v>
      </c>
      <c r="K252" s="10">
        <f t="shared" si="16"/>
        <v>66.6945</v>
      </c>
    </row>
    <row r="253" spans="2:11" ht="12.75">
      <c r="B253" s="21">
        <v>3239</v>
      </c>
      <c r="C253" s="9" t="s">
        <v>162</v>
      </c>
      <c r="E253" s="6"/>
      <c r="F253" s="6"/>
      <c r="I253" s="17">
        <v>8000</v>
      </c>
      <c r="J253" s="10">
        <v>0</v>
      </c>
      <c r="K253" s="10">
        <f t="shared" si="16"/>
        <v>0</v>
      </c>
    </row>
    <row r="254" spans="2:11" ht="15.75" customHeight="1">
      <c r="B254" s="21">
        <v>324</v>
      </c>
      <c r="C254" s="9" t="s">
        <v>211</v>
      </c>
      <c r="E254" s="6"/>
      <c r="F254" s="6"/>
      <c r="I254" s="17">
        <f>I255</f>
        <v>3500</v>
      </c>
      <c r="J254" s="17">
        <f>J255</f>
        <v>3930.22</v>
      </c>
      <c r="K254" s="10">
        <f t="shared" si="16"/>
        <v>112.29199999999999</v>
      </c>
    </row>
    <row r="255" spans="2:11" ht="15" customHeight="1">
      <c r="B255" s="21">
        <v>3241</v>
      </c>
      <c r="C255" s="9" t="s">
        <v>211</v>
      </c>
      <c r="E255" s="6"/>
      <c r="F255" s="6"/>
      <c r="I255" s="17">
        <v>3500</v>
      </c>
      <c r="J255" s="10">
        <v>3930.22</v>
      </c>
      <c r="K255" s="10">
        <f t="shared" si="16"/>
        <v>112.29199999999999</v>
      </c>
    </row>
    <row r="256" spans="2:11" ht="15.75" customHeight="1">
      <c r="B256" s="21"/>
      <c r="E256" s="6"/>
      <c r="F256" s="6"/>
      <c r="I256" s="17"/>
      <c r="J256" s="10"/>
      <c r="K256" s="36">
        <v>6</v>
      </c>
    </row>
    <row r="257" spans="2:11" ht="12.75">
      <c r="B257" s="5">
        <v>34</v>
      </c>
      <c r="C257" s="6" t="s">
        <v>10</v>
      </c>
      <c r="D257" s="21"/>
      <c r="I257" s="20">
        <f>I258</f>
        <v>6000</v>
      </c>
      <c r="J257" s="20">
        <f>J258</f>
        <v>2573.8</v>
      </c>
      <c r="K257" s="7">
        <f>(J257/I257)*100</f>
        <v>42.896666666666675</v>
      </c>
    </row>
    <row r="258" spans="2:11" ht="12.75">
      <c r="B258" s="21">
        <v>343</v>
      </c>
      <c r="C258" s="9" t="s">
        <v>20</v>
      </c>
      <c r="I258" s="17">
        <f>I259</f>
        <v>6000</v>
      </c>
      <c r="J258" s="17">
        <f>J259</f>
        <v>2573.8</v>
      </c>
      <c r="K258" s="10">
        <f>(J258/I258)*100</f>
        <v>42.896666666666675</v>
      </c>
    </row>
    <row r="259" spans="2:11" ht="12.75">
      <c r="B259" s="21">
        <v>3431</v>
      </c>
      <c r="C259" s="9" t="s">
        <v>175</v>
      </c>
      <c r="I259" s="17">
        <v>6000</v>
      </c>
      <c r="J259" s="17">
        <v>2573.8</v>
      </c>
      <c r="K259" s="10">
        <f>(J259/I259)*100</f>
        <v>42.896666666666675</v>
      </c>
    </row>
    <row r="260" spans="2:11" ht="6.75" customHeight="1">
      <c r="B260" s="21"/>
      <c r="I260" s="17"/>
      <c r="J260" s="10"/>
      <c r="K260" s="7"/>
    </row>
    <row r="261" spans="2:11" ht="12.75">
      <c r="B261" s="21"/>
      <c r="C261" s="6" t="s">
        <v>73</v>
      </c>
      <c r="I261" s="20">
        <f>SUM(I263+I268)</f>
        <v>12000</v>
      </c>
      <c r="J261" s="20">
        <f>SUM(J263+J268)</f>
        <v>1199</v>
      </c>
      <c r="K261" s="7">
        <f>(J261/I261)*100</f>
        <v>9.991666666666667</v>
      </c>
    </row>
    <row r="262" spans="2:11" ht="3" customHeight="1">
      <c r="B262" s="21"/>
      <c r="I262" s="17"/>
      <c r="J262" s="17"/>
      <c r="K262" s="7"/>
    </row>
    <row r="263" spans="2:11" ht="14.25" customHeight="1">
      <c r="B263" s="5">
        <v>3</v>
      </c>
      <c r="C263" s="6" t="s">
        <v>1</v>
      </c>
      <c r="D263" s="6"/>
      <c r="E263" s="6"/>
      <c r="F263" s="6"/>
      <c r="G263" s="6"/>
      <c r="I263" s="20">
        <f aca="true" t="shared" si="17" ref="I263:J265">I264</f>
        <v>5000</v>
      </c>
      <c r="J263" s="20">
        <f t="shared" si="17"/>
        <v>0</v>
      </c>
      <c r="K263" s="7">
        <f>(J263/I263)*100</f>
        <v>0</v>
      </c>
    </row>
    <row r="264" spans="2:11" ht="14.25" customHeight="1">
      <c r="B264" s="5">
        <v>32</v>
      </c>
      <c r="C264" s="6" t="s">
        <v>8</v>
      </c>
      <c r="D264" s="6"/>
      <c r="E264" s="6"/>
      <c r="F264" s="6"/>
      <c r="G264" s="6"/>
      <c r="H264" s="6"/>
      <c r="I264" s="7">
        <f t="shared" si="17"/>
        <v>5000</v>
      </c>
      <c r="J264" s="7">
        <f t="shared" si="17"/>
        <v>0</v>
      </c>
      <c r="K264" s="7">
        <f>(J264/I264)*100</f>
        <v>0</v>
      </c>
    </row>
    <row r="265" spans="2:11" ht="14.25" customHeight="1">
      <c r="B265" s="21">
        <v>322</v>
      </c>
      <c r="C265" s="9" t="s">
        <v>9</v>
      </c>
      <c r="I265" s="17">
        <f t="shared" si="17"/>
        <v>5000</v>
      </c>
      <c r="J265" s="17">
        <f t="shared" si="17"/>
        <v>0</v>
      </c>
      <c r="K265" s="10">
        <f>(J265/I265)*100</f>
        <v>0</v>
      </c>
    </row>
    <row r="266" spans="2:11" ht="15" customHeight="1">
      <c r="B266" s="21">
        <v>3225</v>
      </c>
      <c r="C266" s="9" t="s">
        <v>176</v>
      </c>
      <c r="I266" s="17">
        <v>5000</v>
      </c>
      <c r="J266" s="10">
        <v>0</v>
      </c>
      <c r="K266" s="10">
        <f>(J266/I266)*100</f>
        <v>0</v>
      </c>
    </row>
    <row r="267" spans="2:11" ht="3" customHeight="1">
      <c r="B267" s="21"/>
      <c r="I267" s="17"/>
      <c r="K267" s="7"/>
    </row>
    <row r="268" spans="2:11" ht="14.25" customHeight="1">
      <c r="B268" s="5">
        <v>4</v>
      </c>
      <c r="C268" s="6" t="s">
        <v>11</v>
      </c>
      <c r="D268" s="6"/>
      <c r="E268" s="6"/>
      <c r="F268" s="6"/>
      <c r="G268" s="6"/>
      <c r="H268" s="6"/>
      <c r="I268" s="20">
        <f>I269</f>
        <v>7000</v>
      </c>
      <c r="J268" s="20">
        <f>J269</f>
        <v>1199</v>
      </c>
      <c r="K268" s="7">
        <f aca="true" t="shared" si="18" ref="K268:K273">(J268/I268)*100</f>
        <v>17.12857142857143</v>
      </c>
    </row>
    <row r="269" spans="2:11" ht="12.75">
      <c r="B269" s="5">
        <v>42</v>
      </c>
      <c r="C269" s="6" t="s">
        <v>47</v>
      </c>
      <c r="D269" s="6"/>
      <c r="E269" s="6"/>
      <c r="F269" s="6"/>
      <c r="G269" s="6"/>
      <c r="H269" s="6"/>
      <c r="I269" s="20">
        <f>SUM(I270+I272)</f>
        <v>7000</v>
      </c>
      <c r="J269" s="20">
        <f>SUM(J270+J272)</f>
        <v>1199</v>
      </c>
      <c r="K269" s="7">
        <f t="shared" si="18"/>
        <v>17.12857142857143</v>
      </c>
    </row>
    <row r="270" spans="2:11" ht="12.75">
      <c r="B270" s="21">
        <v>422</v>
      </c>
      <c r="C270" s="9" t="s">
        <v>12</v>
      </c>
      <c r="I270" s="17">
        <f>I271</f>
        <v>5000</v>
      </c>
      <c r="J270" s="17">
        <f>J271</f>
        <v>1199</v>
      </c>
      <c r="K270" s="10">
        <f t="shared" si="18"/>
        <v>23.98</v>
      </c>
    </row>
    <row r="271" spans="2:11" ht="14.25" customHeight="1">
      <c r="B271" s="21">
        <v>4221</v>
      </c>
      <c r="C271" s="9" t="s">
        <v>177</v>
      </c>
      <c r="I271" s="17">
        <v>5000</v>
      </c>
      <c r="J271" s="17">
        <v>1199</v>
      </c>
      <c r="K271" s="10">
        <f t="shared" si="18"/>
        <v>23.98</v>
      </c>
    </row>
    <row r="272" spans="2:11" ht="15" customHeight="1">
      <c r="B272" s="21">
        <v>426</v>
      </c>
      <c r="C272" s="9" t="s">
        <v>118</v>
      </c>
      <c r="I272" s="17">
        <f>I273</f>
        <v>2000</v>
      </c>
      <c r="J272" s="17">
        <f>J273</f>
        <v>0</v>
      </c>
      <c r="K272" s="10">
        <f t="shared" si="18"/>
        <v>0</v>
      </c>
    </row>
    <row r="273" spans="2:11" ht="16.5" customHeight="1">
      <c r="B273" s="21">
        <v>4262</v>
      </c>
      <c r="C273" s="9" t="s">
        <v>178</v>
      </c>
      <c r="I273" s="17">
        <v>2000</v>
      </c>
      <c r="J273" s="17">
        <v>0</v>
      </c>
      <c r="K273" s="10">
        <f t="shared" si="18"/>
        <v>0</v>
      </c>
    </row>
    <row r="274" spans="2:11" ht="12.75">
      <c r="B274" s="21"/>
      <c r="I274" s="17"/>
      <c r="K274" s="7"/>
    </row>
    <row r="275" spans="2:11" ht="16.5" customHeight="1">
      <c r="B275" s="6" t="s">
        <v>74</v>
      </c>
      <c r="I275" s="20">
        <f>I276+I332</f>
        <v>2960300</v>
      </c>
      <c r="J275" s="20">
        <f>J276+J332</f>
        <v>179236.69</v>
      </c>
      <c r="K275" s="7">
        <f>(J275/I275)*100</f>
        <v>6.0546799310880655</v>
      </c>
    </row>
    <row r="276" spans="2:11" ht="12.75">
      <c r="B276" s="6" t="s">
        <v>75</v>
      </c>
      <c r="C276" s="6"/>
      <c r="D276" s="6"/>
      <c r="E276" s="6"/>
      <c r="F276" s="6"/>
      <c r="G276" s="6"/>
      <c r="I276" s="20">
        <f>SUM(I278+I301+I314+I320+I326)</f>
        <v>1355300</v>
      </c>
      <c r="J276" s="20">
        <f>SUM(J278+J301+J314+J320+J326)</f>
        <v>47773.979999999996</v>
      </c>
      <c r="K276" s="7">
        <f>(J276/I276)*100</f>
        <v>3.524974544381317</v>
      </c>
    </row>
    <row r="277" spans="2:11" ht="12.75">
      <c r="B277" s="6"/>
      <c r="C277" s="6" t="s">
        <v>61</v>
      </c>
      <c r="D277" s="6"/>
      <c r="E277" s="6"/>
      <c r="F277" s="6"/>
      <c r="G277" s="6"/>
      <c r="I277" s="20"/>
      <c r="J277" s="20"/>
      <c r="K277" s="7"/>
    </row>
    <row r="278" spans="2:11" ht="15" customHeight="1">
      <c r="B278" s="6"/>
      <c r="C278" s="6" t="s">
        <v>76</v>
      </c>
      <c r="D278" s="6"/>
      <c r="E278" s="6"/>
      <c r="F278" s="6"/>
      <c r="G278" s="6"/>
      <c r="I278" s="20">
        <f>I280+I295</f>
        <v>50300</v>
      </c>
      <c r="J278" s="20">
        <f>J280</f>
        <v>24143.39</v>
      </c>
      <c r="K278" s="7">
        <f>(J278/I278)*100</f>
        <v>47.99878727634195</v>
      </c>
    </row>
    <row r="279" spans="2:11" ht="3.75" customHeight="1">
      <c r="B279" s="6"/>
      <c r="C279" s="6"/>
      <c r="D279" s="6"/>
      <c r="E279" s="6"/>
      <c r="F279" s="6"/>
      <c r="G279" s="6"/>
      <c r="I279" s="20"/>
      <c r="J279" s="20"/>
      <c r="K279" s="7"/>
    </row>
    <row r="280" spans="2:11" ht="15" customHeight="1">
      <c r="B280" s="5">
        <v>3</v>
      </c>
      <c r="C280" s="6" t="s">
        <v>1</v>
      </c>
      <c r="D280" s="6"/>
      <c r="E280" s="6"/>
      <c r="F280" s="6"/>
      <c r="G280" s="6"/>
      <c r="H280" s="6"/>
      <c r="I280" s="7">
        <f>SUM(I281+I287)</f>
        <v>45300</v>
      </c>
      <c r="J280" s="7">
        <f>SUM(J281+J287)</f>
        <v>24143.39</v>
      </c>
      <c r="K280" s="7">
        <f aca="true" t="shared" si="19" ref="K280:K285">(J280/I280)*100</f>
        <v>53.29666666666667</v>
      </c>
    </row>
    <row r="281" spans="2:11" ht="15" customHeight="1">
      <c r="B281" s="5">
        <v>31</v>
      </c>
      <c r="C281" s="6" t="s">
        <v>5</v>
      </c>
      <c r="D281" s="6"/>
      <c r="E281" s="6"/>
      <c r="F281" s="6"/>
      <c r="G281" s="6"/>
      <c r="H281" s="6"/>
      <c r="I281" s="7">
        <f>I283+I285</f>
        <v>12800</v>
      </c>
      <c r="J281" s="7">
        <f>J283+J285</f>
        <v>4580.22</v>
      </c>
      <c r="K281" s="7">
        <f t="shared" si="19"/>
        <v>35.78296875</v>
      </c>
    </row>
    <row r="282" spans="2:11" ht="15" customHeight="1">
      <c r="B282" s="21">
        <v>311</v>
      </c>
      <c r="C282" s="9" t="s">
        <v>45</v>
      </c>
      <c r="I282" s="10">
        <f>I283</f>
        <v>11000</v>
      </c>
      <c r="J282" s="10">
        <f>J283</f>
        <v>3975.88</v>
      </c>
      <c r="K282" s="10">
        <f t="shared" si="19"/>
        <v>36.144363636363636</v>
      </c>
    </row>
    <row r="283" spans="2:11" ht="13.5" customHeight="1">
      <c r="B283" s="21">
        <v>3111</v>
      </c>
      <c r="C283" s="9" t="s">
        <v>153</v>
      </c>
      <c r="I283" s="10">
        <v>11000</v>
      </c>
      <c r="J283" s="10">
        <v>3975.88</v>
      </c>
      <c r="K283" s="10">
        <f t="shared" si="19"/>
        <v>36.144363636363636</v>
      </c>
    </row>
    <row r="284" spans="2:11" ht="15" customHeight="1">
      <c r="B284" s="21">
        <v>313</v>
      </c>
      <c r="C284" s="22" t="s">
        <v>46</v>
      </c>
      <c r="I284" s="10">
        <f>I285</f>
        <v>1800</v>
      </c>
      <c r="J284" s="10">
        <f>J285</f>
        <v>604.34</v>
      </c>
      <c r="K284" s="10">
        <f t="shared" si="19"/>
        <v>33.574444444444445</v>
      </c>
    </row>
    <row r="285" spans="2:11" ht="13.5" customHeight="1">
      <c r="B285" s="21">
        <v>3132</v>
      </c>
      <c r="C285" s="22" t="s">
        <v>155</v>
      </c>
      <c r="I285" s="10">
        <v>1800</v>
      </c>
      <c r="J285" s="10">
        <v>604.34</v>
      </c>
      <c r="K285" s="10">
        <f t="shared" si="19"/>
        <v>33.574444444444445</v>
      </c>
    </row>
    <row r="286" spans="2:11" ht="4.5" customHeight="1">
      <c r="B286" s="21"/>
      <c r="I286" s="17"/>
      <c r="J286" s="10"/>
      <c r="K286" s="7"/>
    </row>
    <row r="287" spans="2:11" ht="14.25" customHeight="1">
      <c r="B287" s="5">
        <v>32</v>
      </c>
      <c r="C287" s="6" t="s">
        <v>8</v>
      </c>
      <c r="D287" s="6"/>
      <c r="E287" s="6"/>
      <c r="F287" s="6"/>
      <c r="G287" s="6"/>
      <c r="H287" s="6"/>
      <c r="I287" s="20">
        <f>SUM(I288+I290+I292)</f>
        <v>32500</v>
      </c>
      <c r="J287" s="20">
        <f>SUM(J288+J290+J292)</f>
        <v>19563.17</v>
      </c>
      <c r="K287" s="7">
        <f aca="true" t="shared" si="20" ref="K287:K293">(J287/I287)*100</f>
        <v>60.194369230769226</v>
      </c>
    </row>
    <row r="288" spans="2:11" ht="15" customHeight="1">
      <c r="B288" s="21">
        <v>321</v>
      </c>
      <c r="C288" s="9" t="s">
        <v>18</v>
      </c>
      <c r="I288" s="17">
        <f>I289</f>
        <v>11500</v>
      </c>
      <c r="J288" s="17">
        <f>J289</f>
        <v>1506.92</v>
      </c>
      <c r="K288" s="10">
        <f t="shared" si="20"/>
        <v>13.103652173913044</v>
      </c>
    </row>
    <row r="289" spans="2:11" ht="15" customHeight="1">
      <c r="B289" s="21">
        <v>3212</v>
      </c>
      <c r="C289" s="9" t="s">
        <v>168</v>
      </c>
      <c r="I289" s="17">
        <v>11500</v>
      </c>
      <c r="J289" s="17">
        <v>1506.92</v>
      </c>
      <c r="K289" s="10">
        <f t="shared" si="20"/>
        <v>13.103652173913044</v>
      </c>
    </row>
    <row r="290" spans="2:11" ht="12.75">
      <c r="B290" s="21">
        <v>322</v>
      </c>
      <c r="C290" s="22" t="s">
        <v>9</v>
      </c>
      <c r="I290" s="10">
        <f>I291</f>
        <v>1000</v>
      </c>
      <c r="J290" s="10">
        <f>J291</f>
        <v>0</v>
      </c>
      <c r="K290" s="10">
        <f t="shared" si="20"/>
        <v>0</v>
      </c>
    </row>
    <row r="291" spans="2:11" ht="12.75">
      <c r="B291" s="21">
        <v>3227</v>
      </c>
      <c r="C291" s="22" t="s">
        <v>179</v>
      </c>
      <c r="I291" s="10">
        <v>1000</v>
      </c>
      <c r="J291" s="10">
        <v>0</v>
      </c>
      <c r="K291" s="10">
        <f t="shared" si="20"/>
        <v>0</v>
      </c>
    </row>
    <row r="292" spans="2:11" ht="12.75">
      <c r="B292" s="21">
        <v>323</v>
      </c>
      <c r="C292" s="9" t="s">
        <v>19</v>
      </c>
      <c r="I292" s="17">
        <f>I293</f>
        <v>20000</v>
      </c>
      <c r="J292" s="17">
        <f>J293</f>
        <v>18056.25</v>
      </c>
      <c r="K292" s="10">
        <f t="shared" si="20"/>
        <v>90.28125</v>
      </c>
    </row>
    <row r="293" spans="2:11" ht="12.75">
      <c r="B293" s="21">
        <v>3234</v>
      </c>
      <c r="C293" s="9" t="s">
        <v>173</v>
      </c>
      <c r="I293" s="17">
        <v>20000</v>
      </c>
      <c r="J293" s="17">
        <v>18056.25</v>
      </c>
      <c r="K293" s="10">
        <f t="shared" si="20"/>
        <v>90.28125</v>
      </c>
    </row>
    <row r="294" spans="2:11" ht="6" customHeight="1">
      <c r="B294" s="6"/>
      <c r="C294" s="6"/>
      <c r="D294" s="6"/>
      <c r="E294" s="6"/>
      <c r="F294" s="6"/>
      <c r="G294" s="6"/>
      <c r="H294" s="6"/>
      <c r="I294" s="18"/>
      <c r="J294" s="14"/>
      <c r="K294" s="18"/>
    </row>
    <row r="295" spans="2:11" ht="12.75">
      <c r="B295" s="21"/>
      <c r="C295" s="6" t="s">
        <v>77</v>
      </c>
      <c r="I295" s="20">
        <f>SUM(I296)</f>
        <v>5000</v>
      </c>
      <c r="J295" s="20">
        <f>SUM(J296)</f>
        <v>0</v>
      </c>
      <c r="K295" s="7">
        <f>(J295/I295)*100</f>
        <v>0</v>
      </c>
    </row>
    <row r="296" spans="2:11" ht="15" customHeight="1">
      <c r="B296" s="5">
        <v>4</v>
      </c>
      <c r="C296" s="6" t="s">
        <v>11</v>
      </c>
      <c r="D296" s="6"/>
      <c r="E296" s="6"/>
      <c r="F296" s="6"/>
      <c r="G296" s="6"/>
      <c r="H296" s="6"/>
      <c r="I296" s="20">
        <f aca="true" t="shared" si="21" ref="I296:J298">I297</f>
        <v>5000</v>
      </c>
      <c r="J296" s="20">
        <f t="shared" si="21"/>
        <v>0</v>
      </c>
      <c r="K296" s="7">
        <f>(J296/I296)*100</f>
        <v>0</v>
      </c>
    </row>
    <row r="297" spans="2:11" ht="12.75" customHeight="1">
      <c r="B297" s="5">
        <v>42</v>
      </c>
      <c r="C297" s="6" t="s">
        <v>47</v>
      </c>
      <c r="D297" s="6"/>
      <c r="E297" s="6"/>
      <c r="F297" s="6"/>
      <c r="G297" s="6"/>
      <c r="H297" s="6"/>
      <c r="I297" s="20">
        <f t="shared" si="21"/>
        <v>5000</v>
      </c>
      <c r="J297" s="20">
        <f t="shared" si="21"/>
        <v>0</v>
      </c>
      <c r="K297" s="7">
        <f>(J297/I297)*100</f>
        <v>0</v>
      </c>
    </row>
    <row r="298" spans="2:11" ht="12.75" customHeight="1">
      <c r="B298" s="21">
        <v>422</v>
      </c>
      <c r="C298" s="9" t="s">
        <v>12</v>
      </c>
      <c r="I298" s="17">
        <f t="shared" si="21"/>
        <v>5000</v>
      </c>
      <c r="J298" s="17">
        <f t="shared" si="21"/>
        <v>0</v>
      </c>
      <c r="K298" s="10">
        <f>(J298/I298)*100</f>
        <v>0</v>
      </c>
    </row>
    <row r="299" spans="2:11" ht="14.25" customHeight="1">
      <c r="B299" s="21">
        <v>4227</v>
      </c>
      <c r="C299" s="9" t="s">
        <v>180</v>
      </c>
      <c r="I299" s="17">
        <v>5000</v>
      </c>
      <c r="J299" s="17">
        <v>0</v>
      </c>
      <c r="K299" s="10">
        <f>(J299/I299)*100</f>
        <v>0</v>
      </c>
    </row>
    <row r="300" spans="2:11" ht="19.5" customHeight="1">
      <c r="B300" s="21"/>
      <c r="I300" s="17"/>
      <c r="J300" s="10"/>
      <c r="K300" s="36">
        <v>7</v>
      </c>
    </row>
    <row r="301" spans="2:11" ht="15" customHeight="1">
      <c r="B301" s="21"/>
      <c r="C301" s="6" t="s">
        <v>78</v>
      </c>
      <c r="I301" s="20">
        <f>I302+I309</f>
        <v>555000</v>
      </c>
      <c r="J301" s="20">
        <f>J302</f>
        <v>0</v>
      </c>
      <c r="K301" s="7">
        <f aca="true" t="shared" si="22" ref="K301:K307">(J301/I301)*100</f>
        <v>0</v>
      </c>
    </row>
    <row r="302" spans="2:11" ht="14.25" customHeight="1">
      <c r="B302" s="5">
        <v>3</v>
      </c>
      <c r="C302" s="6" t="s">
        <v>1</v>
      </c>
      <c r="D302" s="6"/>
      <c r="E302" s="6"/>
      <c r="F302" s="6"/>
      <c r="G302" s="6"/>
      <c r="I302" s="20">
        <f>I303</f>
        <v>55000</v>
      </c>
      <c r="J302" s="20">
        <f>J303</f>
        <v>0</v>
      </c>
      <c r="K302" s="7">
        <f t="shared" si="22"/>
        <v>0</v>
      </c>
    </row>
    <row r="303" spans="2:11" ht="14.25" customHeight="1">
      <c r="B303" s="5">
        <v>32</v>
      </c>
      <c r="C303" s="6" t="s">
        <v>8</v>
      </c>
      <c r="D303" s="6"/>
      <c r="E303" s="6"/>
      <c r="F303" s="6"/>
      <c r="G303" s="6"/>
      <c r="H303" s="6"/>
      <c r="I303" s="7">
        <f>SUM(I304+I306)</f>
        <v>55000</v>
      </c>
      <c r="J303" s="7">
        <f>SUM(J304+J306)</f>
        <v>0</v>
      </c>
      <c r="K303" s="7">
        <f t="shared" si="22"/>
        <v>0</v>
      </c>
    </row>
    <row r="304" spans="2:11" ht="15" customHeight="1">
      <c r="B304" s="21">
        <v>322</v>
      </c>
      <c r="C304" s="9" t="s">
        <v>9</v>
      </c>
      <c r="I304" s="17">
        <f>I305</f>
        <v>5000</v>
      </c>
      <c r="J304" s="17">
        <f>J305</f>
        <v>0</v>
      </c>
      <c r="K304" s="10">
        <f t="shared" si="22"/>
        <v>0</v>
      </c>
    </row>
    <row r="305" spans="2:11" ht="15" customHeight="1">
      <c r="B305" s="21">
        <v>3224</v>
      </c>
      <c r="C305" s="9" t="s">
        <v>181</v>
      </c>
      <c r="I305" s="17">
        <v>5000</v>
      </c>
      <c r="J305" s="17">
        <v>0</v>
      </c>
      <c r="K305" s="10">
        <f t="shared" si="22"/>
        <v>0</v>
      </c>
    </row>
    <row r="306" spans="2:11" ht="15.75" customHeight="1">
      <c r="B306" s="21">
        <v>323</v>
      </c>
      <c r="C306" s="9" t="s">
        <v>19</v>
      </c>
      <c r="I306" s="17">
        <f>I307</f>
        <v>50000</v>
      </c>
      <c r="J306" s="17">
        <f>J307</f>
        <v>0</v>
      </c>
      <c r="K306" s="10">
        <f t="shared" si="22"/>
        <v>0</v>
      </c>
    </row>
    <row r="307" spans="2:11" ht="15" customHeight="1">
      <c r="B307" s="21">
        <v>3239</v>
      </c>
      <c r="C307" s="9" t="s">
        <v>162</v>
      </c>
      <c r="I307" s="17">
        <v>50000</v>
      </c>
      <c r="J307" s="17">
        <v>0</v>
      </c>
      <c r="K307" s="10">
        <f t="shared" si="22"/>
        <v>0</v>
      </c>
    </row>
    <row r="308" spans="2:11" ht="4.5" customHeight="1">
      <c r="B308" s="21"/>
      <c r="I308" s="17"/>
      <c r="J308" s="17"/>
      <c r="K308" s="10"/>
    </row>
    <row r="309" spans="2:11" ht="13.5" customHeight="1">
      <c r="B309" s="5">
        <v>4</v>
      </c>
      <c r="C309" s="6" t="s">
        <v>110</v>
      </c>
      <c r="I309" s="20">
        <f>I310</f>
        <v>500000</v>
      </c>
      <c r="J309" s="20">
        <f>J310</f>
        <v>0</v>
      </c>
      <c r="K309" s="10">
        <f>(J309/I309)*100</f>
        <v>0</v>
      </c>
    </row>
    <row r="310" spans="2:11" ht="12.75">
      <c r="B310" s="5">
        <v>42</v>
      </c>
      <c r="C310" s="6" t="s">
        <v>111</v>
      </c>
      <c r="I310" s="20">
        <f>I311</f>
        <v>500000</v>
      </c>
      <c r="J310" s="20">
        <f>J311</f>
        <v>0</v>
      </c>
      <c r="K310" s="10">
        <f>(J310/I310)*100</f>
        <v>0</v>
      </c>
    </row>
    <row r="311" spans="2:11" ht="12.75">
      <c r="B311" s="21">
        <v>421</v>
      </c>
      <c r="C311" s="9" t="s">
        <v>210</v>
      </c>
      <c r="I311" s="17">
        <f>I312</f>
        <v>500000</v>
      </c>
      <c r="J311" s="10">
        <v>0</v>
      </c>
      <c r="K311" s="10">
        <f>(J311/I311)*100</f>
        <v>0</v>
      </c>
    </row>
    <row r="312" spans="2:11" ht="15" customHeight="1">
      <c r="B312" s="21">
        <v>4214</v>
      </c>
      <c r="C312" s="9" t="s">
        <v>210</v>
      </c>
      <c r="I312" s="17">
        <v>500000</v>
      </c>
      <c r="J312" s="10">
        <v>0</v>
      </c>
      <c r="K312" s="10">
        <f>(J312/I312)*100</f>
        <v>0</v>
      </c>
    </row>
    <row r="313" spans="2:11" ht="3.75" customHeight="1">
      <c r="B313" s="21"/>
      <c r="I313" s="17"/>
      <c r="J313" s="10"/>
      <c r="K313" s="10"/>
    </row>
    <row r="314" spans="2:11" ht="12.75">
      <c r="B314" s="21"/>
      <c r="C314" s="6" t="s">
        <v>187</v>
      </c>
      <c r="I314" s="20">
        <f aca="true" t="shared" si="23" ref="I314:J317">I315</f>
        <v>180000</v>
      </c>
      <c r="J314" s="20">
        <f t="shared" si="23"/>
        <v>23630.59</v>
      </c>
      <c r="K314" s="7">
        <f>(J314/I314)*100</f>
        <v>13.128105555555555</v>
      </c>
    </row>
    <row r="315" spans="2:11" ht="13.5" customHeight="1">
      <c r="B315" s="5">
        <v>3</v>
      </c>
      <c r="C315" s="6" t="s">
        <v>1</v>
      </c>
      <c r="I315" s="20">
        <f t="shared" si="23"/>
        <v>180000</v>
      </c>
      <c r="J315" s="20">
        <f t="shared" si="23"/>
        <v>23630.59</v>
      </c>
      <c r="K315" s="7">
        <f>(J315/I315)*100</f>
        <v>13.128105555555555</v>
      </c>
    </row>
    <row r="316" spans="2:11" ht="12.75">
      <c r="B316" s="5">
        <v>32</v>
      </c>
      <c r="C316" s="6" t="s">
        <v>8</v>
      </c>
      <c r="I316" s="20">
        <f t="shared" si="23"/>
        <v>180000</v>
      </c>
      <c r="J316" s="20">
        <f t="shared" si="23"/>
        <v>23630.59</v>
      </c>
      <c r="K316" s="7">
        <f>(J316/I316)*100</f>
        <v>13.128105555555555</v>
      </c>
    </row>
    <row r="317" spans="2:11" ht="12.75">
      <c r="B317" s="21">
        <v>386</v>
      </c>
      <c r="C317" s="9" t="s">
        <v>207</v>
      </c>
      <c r="I317" s="17">
        <f t="shared" si="23"/>
        <v>180000</v>
      </c>
      <c r="J317" s="17">
        <f t="shared" si="23"/>
        <v>23630.59</v>
      </c>
      <c r="K317" s="10">
        <f>(J317/I317)*100</f>
        <v>13.128105555555555</v>
      </c>
    </row>
    <row r="318" spans="2:11" ht="14.25" customHeight="1">
      <c r="B318" s="21">
        <v>3861</v>
      </c>
      <c r="C318" s="30" t="s">
        <v>209</v>
      </c>
      <c r="I318" s="17">
        <v>180000</v>
      </c>
      <c r="J318" s="17">
        <v>23630.59</v>
      </c>
      <c r="K318" s="10">
        <f>(J318/I318)*100</f>
        <v>13.128105555555555</v>
      </c>
    </row>
    <row r="319" spans="2:11" ht="3" customHeight="1">
      <c r="B319" s="21"/>
      <c r="I319" s="17"/>
      <c r="J319" s="10"/>
      <c r="K319" s="10"/>
    </row>
    <row r="320" spans="2:11" ht="15.75" customHeight="1">
      <c r="B320" s="5"/>
      <c r="C320" s="6" t="s">
        <v>188</v>
      </c>
      <c r="D320" s="6"/>
      <c r="E320" s="6"/>
      <c r="F320" s="6"/>
      <c r="G320" s="6"/>
      <c r="H320" s="6"/>
      <c r="I320" s="20">
        <f aca="true" t="shared" si="24" ref="I320:J322">I321</f>
        <v>70000</v>
      </c>
      <c r="J320" s="20">
        <f t="shared" si="24"/>
        <v>0</v>
      </c>
      <c r="K320" s="7">
        <f>(J320/I320)*100</f>
        <v>0</v>
      </c>
    </row>
    <row r="321" spans="2:11" ht="16.5" customHeight="1">
      <c r="B321" s="5">
        <v>4</v>
      </c>
      <c r="C321" s="6" t="s">
        <v>11</v>
      </c>
      <c r="D321" s="6"/>
      <c r="E321" s="6"/>
      <c r="F321" s="6"/>
      <c r="G321" s="6"/>
      <c r="H321" s="6"/>
      <c r="I321" s="20">
        <f t="shared" si="24"/>
        <v>70000</v>
      </c>
      <c r="J321" s="20">
        <f t="shared" si="24"/>
        <v>0</v>
      </c>
      <c r="K321" s="7">
        <f>(J321/I321)*100</f>
        <v>0</v>
      </c>
    </row>
    <row r="322" spans="2:11" ht="12.75">
      <c r="B322" s="5">
        <v>41</v>
      </c>
      <c r="C322" s="6" t="s">
        <v>189</v>
      </c>
      <c r="D322" s="6"/>
      <c r="E322" s="6"/>
      <c r="F322" s="6"/>
      <c r="G322" s="6"/>
      <c r="H322" s="6"/>
      <c r="I322" s="20">
        <f t="shared" si="24"/>
        <v>70000</v>
      </c>
      <c r="J322" s="20">
        <f t="shared" si="24"/>
        <v>0</v>
      </c>
      <c r="K322" s="7">
        <f>(J322/I322)*100</f>
        <v>0</v>
      </c>
    </row>
    <row r="323" spans="2:11" ht="15" customHeight="1">
      <c r="B323" s="21">
        <v>411</v>
      </c>
      <c r="C323" s="9" t="s">
        <v>183</v>
      </c>
      <c r="I323" s="17">
        <f>I324</f>
        <v>70000</v>
      </c>
      <c r="J323" s="10">
        <f>J324</f>
        <v>0</v>
      </c>
      <c r="K323" s="10">
        <f>(J323/I323)*100</f>
        <v>0</v>
      </c>
    </row>
    <row r="324" spans="2:11" ht="12.75">
      <c r="B324" s="21">
        <v>4111</v>
      </c>
      <c r="C324" s="9" t="s">
        <v>184</v>
      </c>
      <c r="I324" s="17">
        <v>70000</v>
      </c>
      <c r="J324" s="10">
        <v>0</v>
      </c>
      <c r="K324" s="10">
        <f>(J324/I324)*100</f>
        <v>0</v>
      </c>
    </row>
    <row r="325" spans="2:11" ht="5.25" customHeight="1">
      <c r="B325" s="21"/>
      <c r="I325" s="17"/>
      <c r="J325" s="10"/>
      <c r="K325" s="10"/>
    </row>
    <row r="326" spans="2:11" ht="16.5" customHeight="1">
      <c r="B326" s="21"/>
      <c r="C326" s="6" t="s">
        <v>208</v>
      </c>
      <c r="D326" s="6"/>
      <c r="E326" s="6"/>
      <c r="F326" s="6"/>
      <c r="G326" s="6"/>
      <c r="I326" s="20">
        <f aca="true" t="shared" si="25" ref="I326:J328">I327</f>
        <v>500000</v>
      </c>
      <c r="J326" s="7">
        <f t="shared" si="25"/>
        <v>0</v>
      </c>
      <c r="K326" s="7">
        <f>(J326/I326)*100</f>
        <v>0</v>
      </c>
    </row>
    <row r="327" spans="2:11" ht="13.5" customHeight="1">
      <c r="B327" s="5">
        <v>3</v>
      </c>
      <c r="C327" s="6" t="s">
        <v>1</v>
      </c>
      <c r="D327" s="6"/>
      <c r="E327" s="6"/>
      <c r="F327" s="6"/>
      <c r="G327" s="6"/>
      <c r="H327" s="6"/>
      <c r="I327" s="7">
        <f t="shared" si="25"/>
        <v>500000</v>
      </c>
      <c r="J327" s="7">
        <f t="shared" si="25"/>
        <v>0</v>
      </c>
      <c r="K327" s="7">
        <f>(J327/I327)*100</f>
        <v>0</v>
      </c>
    </row>
    <row r="328" spans="2:11" ht="13.5" customHeight="1">
      <c r="B328" s="5">
        <v>32</v>
      </c>
      <c r="C328" s="6" t="s">
        <v>8</v>
      </c>
      <c r="D328" s="6"/>
      <c r="E328" s="6"/>
      <c r="F328" s="6"/>
      <c r="G328" s="6"/>
      <c r="H328" s="6"/>
      <c r="I328" s="7">
        <f t="shared" si="25"/>
        <v>500000</v>
      </c>
      <c r="J328" s="7">
        <f t="shared" si="25"/>
        <v>0</v>
      </c>
      <c r="K328" s="7">
        <f>(J328/I328)*100</f>
        <v>0</v>
      </c>
    </row>
    <row r="329" spans="2:11" ht="15" customHeight="1">
      <c r="B329" s="21">
        <v>323</v>
      </c>
      <c r="C329" s="9" t="s">
        <v>19</v>
      </c>
      <c r="E329" s="6"/>
      <c r="F329" s="6"/>
      <c r="I329" s="17">
        <f>I330</f>
        <v>500000</v>
      </c>
      <c r="J329" s="10">
        <f>J330</f>
        <v>0</v>
      </c>
      <c r="K329" s="10">
        <f>(J329/I329)*100</f>
        <v>0</v>
      </c>
    </row>
    <row r="330" spans="2:11" ht="15" customHeight="1">
      <c r="B330" s="21">
        <v>3239</v>
      </c>
      <c r="C330" s="9" t="s">
        <v>162</v>
      </c>
      <c r="I330" s="17">
        <v>500000</v>
      </c>
      <c r="J330" s="17">
        <v>0</v>
      </c>
      <c r="K330" s="10">
        <f>(J330/I330)*100</f>
        <v>0</v>
      </c>
    </row>
    <row r="331" spans="2:11" ht="15.75" customHeight="1">
      <c r="B331" s="21"/>
      <c r="I331" s="17"/>
      <c r="J331" s="17"/>
      <c r="K331" s="10"/>
    </row>
    <row r="332" spans="2:11" ht="15" customHeight="1">
      <c r="B332" s="6" t="s">
        <v>79</v>
      </c>
      <c r="C332" s="6"/>
      <c r="D332" s="6"/>
      <c r="E332" s="6"/>
      <c r="F332" s="6"/>
      <c r="G332" s="6"/>
      <c r="I332" s="20">
        <f>I334</f>
        <v>1605000</v>
      </c>
      <c r="J332" s="20">
        <f>J334</f>
        <v>131462.71</v>
      </c>
      <c r="K332" s="7">
        <f>(J332/I332)*100</f>
        <v>8.1908230529595</v>
      </c>
    </row>
    <row r="333" spans="2:11" ht="15" customHeight="1">
      <c r="B333" s="6"/>
      <c r="C333" s="6" t="s">
        <v>61</v>
      </c>
      <c r="D333" s="6"/>
      <c r="E333" s="6"/>
      <c r="F333" s="6"/>
      <c r="G333" s="6"/>
      <c r="I333" s="20">
        <f>I334</f>
        <v>1605000</v>
      </c>
      <c r="J333" s="20">
        <f>J334</f>
        <v>131462.71</v>
      </c>
      <c r="K333" s="7">
        <f>(J333/I333)*100</f>
        <v>8.1908230529595</v>
      </c>
    </row>
    <row r="334" spans="2:11" ht="15.75" customHeight="1">
      <c r="B334" s="6"/>
      <c r="C334" s="6" t="s">
        <v>80</v>
      </c>
      <c r="D334" s="6"/>
      <c r="E334" s="6"/>
      <c r="F334" s="6"/>
      <c r="G334" s="6"/>
      <c r="I334" s="20">
        <f>SUM(I336+I354+I367+I373)</f>
        <v>1605000</v>
      </c>
      <c r="J334" s="20">
        <f>SUM(J336+J354+J367+J373)</f>
        <v>131462.71</v>
      </c>
      <c r="K334" s="7">
        <f>(J334/I334)*100</f>
        <v>8.1908230529595</v>
      </c>
    </row>
    <row r="335" spans="2:11" ht="5.25" customHeight="1">
      <c r="B335" s="21"/>
      <c r="I335" s="17"/>
      <c r="J335" s="17"/>
      <c r="K335" s="7"/>
    </row>
    <row r="336" spans="2:11" ht="14.25" customHeight="1">
      <c r="B336" s="6"/>
      <c r="C336" s="6" t="s">
        <v>119</v>
      </c>
      <c r="D336" s="6"/>
      <c r="E336" s="6"/>
      <c r="F336" s="6"/>
      <c r="G336" s="6"/>
      <c r="H336" s="6"/>
      <c r="I336" s="20">
        <f>SUM(I338+I349)</f>
        <v>105000</v>
      </c>
      <c r="J336" s="20">
        <f>SUM(J338+J349)</f>
        <v>27910.989999999998</v>
      </c>
      <c r="K336" s="7">
        <f>(J336/I336)*100</f>
        <v>26.58189523809524</v>
      </c>
    </row>
    <row r="337" spans="2:11" ht="4.5" customHeight="1">
      <c r="B337" s="6"/>
      <c r="C337" s="6"/>
      <c r="D337" s="6"/>
      <c r="E337" s="6"/>
      <c r="F337" s="6"/>
      <c r="G337" s="6"/>
      <c r="H337" s="6"/>
      <c r="I337" s="20"/>
      <c r="J337" s="20"/>
      <c r="K337" s="7"/>
    </row>
    <row r="338" spans="2:11" ht="15.75" customHeight="1">
      <c r="B338" s="5">
        <v>3</v>
      </c>
      <c r="C338" s="6" t="s">
        <v>1</v>
      </c>
      <c r="D338" s="6"/>
      <c r="E338" s="6"/>
      <c r="F338" s="6"/>
      <c r="G338" s="6"/>
      <c r="H338" s="6"/>
      <c r="I338" s="7">
        <f>I339</f>
        <v>100000</v>
      </c>
      <c r="J338" s="7">
        <f>J339</f>
        <v>27910.989999999998</v>
      </c>
      <c r="K338" s="7">
        <f aca="true" t="shared" si="26" ref="K338:K347">(J338/I338)*100</f>
        <v>27.910989999999998</v>
      </c>
    </row>
    <row r="339" spans="2:11" ht="13.5" customHeight="1">
      <c r="B339" s="5">
        <v>32</v>
      </c>
      <c r="C339" s="6" t="s">
        <v>8</v>
      </c>
      <c r="D339" s="6"/>
      <c r="E339" s="6"/>
      <c r="F339" s="6"/>
      <c r="G339" s="6"/>
      <c r="H339" s="6"/>
      <c r="I339" s="7">
        <f>SUM(I340+I345)</f>
        <v>100000</v>
      </c>
      <c r="J339" s="7">
        <f>SUM(J340+J345)</f>
        <v>27910.989999999998</v>
      </c>
      <c r="K339" s="7">
        <f t="shared" si="26"/>
        <v>27.910989999999998</v>
      </c>
    </row>
    <row r="340" spans="2:11" ht="15" customHeight="1">
      <c r="B340" s="21">
        <v>322</v>
      </c>
      <c r="C340" s="9" t="s">
        <v>9</v>
      </c>
      <c r="I340" s="10">
        <f>I341+I344+I342</f>
        <v>20000</v>
      </c>
      <c r="J340" s="10">
        <f>J341+J344+J342</f>
        <v>4774.360000000001</v>
      </c>
      <c r="K340" s="10">
        <f t="shared" si="26"/>
        <v>23.871800000000004</v>
      </c>
    </row>
    <row r="341" spans="2:11" ht="15" customHeight="1">
      <c r="B341" s="21">
        <v>3221</v>
      </c>
      <c r="C341" s="9" t="s">
        <v>170</v>
      </c>
      <c r="I341" s="10">
        <v>1000</v>
      </c>
      <c r="J341" s="10">
        <v>410.17</v>
      </c>
      <c r="K341" s="10">
        <f t="shared" si="26"/>
        <v>41.017</v>
      </c>
    </row>
    <row r="342" spans="2:11" ht="14.25" customHeight="1">
      <c r="B342" s="21">
        <v>3223</v>
      </c>
      <c r="C342" s="9" t="s">
        <v>157</v>
      </c>
      <c r="I342" s="10">
        <v>6000</v>
      </c>
      <c r="J342" s="10">
        <v>3206.9</v>
      </c>
      <c r="K342" s="10">
        <f t="shared" si="26"/>
        <v>53.44833333333333</v>
      </c>
    </row>
    <row r="343" spans="2:11" ht="21" customHeight="1">
      <c r="B343" s="21"/>
      <c r="J343" s="10"/>
      <c r="K343" s="36">
        <v>8</v>
      </c>
    </row>
    <row r="344" spans="2:11" ht="13.5" customHeight="1">
      <c r="B344" s="21">
        <v>3224</v>
      </c>
      <c r="C344" s="9" t="s">
        <v>181</v>
      </c>
      <c r="I344" s="10">
        <v>13000</v>
      </c>
      <c r="J344" s="10">
        <v>1157.29</v>
      </c>
      <c r="K344" s="10">
        <f t="shared" si="26"/>
        <v>8.90223076923077</v>
      </c>
    </row>
    <row r="345" spans="2:11" ht="15.75" customHeight="1">
      <c r="B345" s="21">
        <v>323</v>
      </c>
      <c r="C345" s="9" t="s">
        <v>19</v>
      </c>
      <c r="E345" s="6"/>
      <c r="F345" s="6"/>
      <c r="I345" s="17">
        <f>I346+I347</f>
        <v>80000</v>
      </c>
      <c r="J345" s="17">
        <f>J346+J347</f>
        <v>23136.629999999997</v>
      </c>
      <c r="K345" s="10">
        <f t="shared" si="26"/>
        <v>28.920787499999996</v>
      </c>
    </row>
    <row r="346" spans="2:11" ht="15.75" customHeight="1">
      <c r="B346" s="21">
        <v>3232</v>
      </c>
      <c r="C346" s="9" t="s">
        <v>172</v>
      </c>
      <c r="E346" s="6"/>
      <c r="F346" s="6"/>
      <c r="I346" s="17">
        <v>60000</v>
      </c>
      <c r="J346" s="17">
        <v>22125.67</v>
      </c>
      <c r="K346" s="10">
        <f t="shared" si="26"/>
        <v>36.87611666666666</v>
      </c>
    </row>
    <row r="347" spans="2:11" ht="12.75">
      <c r="B347" s="21">
        <v>3234</v>
      </c>
      <c r="C347" s="9" t="s">
        <v>173</v>
      </c>
      <c r="I347" s="17">
        <v>20000</v>
      </c>
      <c r="J347" s="17">
        <v>1010.96</v>
      </c>
      <c r="K347" s="10">
        <f t="shared" si="26"/>
        <v>5.0548</v>
      </c>
    </row>
    <row r="348" spans="2:11" ht="4.5" customHeight="1">
      <c r="B348" s="21"/>
      <c r="I348" s="17"/>
      <c r="K348" s="7"/>
    </row>
    <row r="349" spans="2:11" ht="16.5" customHeight="1">
      <c r="B349" s="5">
        <v>4</v>
      </c>
      <c r="C349" s="6" t="s">
        <v>11</v>
      </c>
      <c r="D349" s="6"/>
      <c r="E349" s="6"/>
      <c r="F349" s="6"/>
      <c r="G349" s="6"/>
      <c r="H349" s="6"/>
      <c r="I349" s="20">
        <f aca="true" t="shared" si="27" ref="I349:J351">I350</f>
        <v>5000</v>
      </c>
      <c r="J349" s="20">
        <f t="shared" si="27"/>
        <v>0</v>
      </c>
      <c r="K349" s="7">
        <f>(J349/I349)*100</f>
        <v>0</v>
      </c>
    </row>
    <row r="350" spans="2:11" ht="15" customHeight="1">
      <c r="B350" s="5">
        <v>42</v>
      </c>
      <c r="C350" s="6" t="s">
        <v>11</v>
      </c>
      <c r="D350" s="6"/>
      <c r="E350" s="6"/>
      <c r="F350" s="6"/>
      <c r="G350" s="6"/>
      <c r="H350" s="6"/>
      <c r="I350" s="20">
        <f t="shared" si="27"/>
        <v>5000</v>
      </c>
      <c r="J350" s="20">
        <f t="shared" si="27"/>
        <v>0</v>
      </c>
      <c r="K350" s="7">
        <f>(J350/I350)*100</f>
        <v>0</v>
      </c>
    </row>
    <row r="351" spans="2:11" ht="15" customHeight="1">
      <c r="B351" s="21">
        <v>422</v>
      </c>
      <c r="C351" s="9" t="s">
        <v>120</v>
      </c>
      <c r="I351" s="17">
        <f t="shared" si="27"/>
        <v>5000</v>
      </c>
      <c r="J351" s="17">
        <f t="shared" si="27"/>
        <v>0</v>
      </c>
      <c r="K351" s="10">
        <f>(J351/I351)*100</f>
        <v>0</v>
      </c>
    </row>
    <row r="352" spans="2:11" ht="14.25" customHeight="1">
      <c r="B352" s="21">
        <v>4227</v>
      </c>
      <c r="C352" s="9" t="s">
        <v>180</v>
      </c>
      <c r="I352" s="17">
        <v>5000</v>
      </c>
      <c r="J352" s="17">
        <v>0</v>
      </c>
      <c r="K352" s="10">
        <f>(J352/I352)*100</f>
        <v>0</v>
      </c>
    </row>
    <row r="353" spans="2:11" ht="16.5" customHeight="1">
      <c r="B353" s="21"/>
      <c r="I353" s="17"/>
      <c r="K353" s="7"/>
    </row>
    <row r="354" spans="2:11" ht="12.75">
      <c r="B354" s="21"/>
      <c r="C354" s="6" t="s">
        <v>109</v>
      </c>
      <c r="D354" s="6"/>
      <c r="E354" s="6"/>
      <c r="F354" s="6"/>
      <c r="G354" s="6"/>
      <c r="H354" s="6"/>
      <c r="I354" s="20">
        <f>I355+I362</f>
        <v>385000</v>
      </c>
      <c r="J354" s="20">
        <f>J355+J362</f>
        <v>81662.5</v>
      </c>
      <c r="K354" s="7">
        <f aca="true" t="shared" si="28" ref="K354:K360">(J354/I354)*100</f>
        <v>21.211038961038962</v>
      </c>
    </row>
    <row r="355" spans="2:11" ht="14.25" customHeight="1">
      <c r="B355" s="5">
        <v>3</v>
      </c>
      <c r="C355" s="6" t="s">
        <v>1</v>
      </c>
      <c r="D355" s="6"/>
      <c r="E355" s="6"/>
      <c r="F355" s="6"/>
      <c r="G355" s="6"/>
      <c r="H355" s="6"/>
      <c r="I355" s="7">
        <f>I356</f>
        <v>185000</v>
      </c>
      <c r="J355" s="7">
        <f>J356</f>
        <v>81662.5</v>
      </c>
      <c r="K355" s="7">
        <f t="shared" si="28"/>
        <v>44.141891891891895</v>
      </c>
    </row>
    <row r="356" spans="2:11" ht="13.5" customHeight="1">
      <c r="B356" s="5">
        <v>32</v>
      </c>
      <c r="C356" s="6" t="s">
        <v>8</v>
      </c>
      <c r="D356" s="6"/>
      <c r="E356" s="6"/>
      <c r="F356" s="6"/>
      <c r="G356" s="6"/>
      <c r="H356" s="6"/>
      <c r="I356" s="7">
        <f>SUM(I357+I359)</f>
        <v>185000</v>
      </c>
      <c r="J356" s="7">
        <f>SUM(J357+J359)</f>
        <v>81662.5</v>
      </c>
      <c r="K356" s="7">
        <f t="shared" si="28"/>
        <v>44.141891891891895</v>
      </c>
    </row>
    <row r="357" spans="2:11" ht="14.25" customHeight="1">
      <c r="B357" s="21">
        <v>322</v>
      </c>
      <c r="C357" s="9" t="s">
        <v>9</v>
      </c>
      <c r="I357" s="10">
        <f>I358</f>
        <v>45000</v>
      </c>
      <c r="J357" s="10">
        <f>J358</f>
        <v>0</v>
      </c>
      <c r="K357" s="10">
        <f t="shared" si="28"/>
        <v>0</v>
      </c>
    </row>
    <row r="358" spans="2:11" ht="17.25" customHeight="1">
      <c r="B358" s="21">
        <v>3224</v>
      </c>
      <c r="C358" s="9" t="s">
        <v>181</v>
      </c>
      <c r="I358" s="10">
        <v>45000</v>
      </c>
      <c r="J358" s="10">
        <v>0</v>
      </c>
      <c r="K358" s="10">
        <f t="shared" si="28"/>
        <v>0</v>
      </c>
    </row>
    <row r="359" spans="2:11" ht="12.75">
      <c r="B359" s="21">
        <v>323</v>
      </c>
      <c r="C359" s="9" t="s">
        <v>19</v>
      </c>
      <c r="E359" s="6"/>
      <c r="F359" s="6"/>
      <c r="I359" s="17">
        <f>I360</f>
        <v>140000</v>
      </c>
      <c r="J359" s="17">
        <f>J360</f>
        <v>81662.5</v>
      </c>
      <c r="K359" s="10">
        <f t="shared" si="28"/>
        <v>58.330357142857146</v>
      </c>
    </row>
    <row r="360" spans="2:11" ht="12.75">
      <c r="B360" s="21">
        <v>3232</v>
      </c>
      <c r="C360" s="9" t="s">
        <v>172</v>
      </c>
      <c r="E360" s="6"/>
      <c r="F360" s="6"/>
      <c r="I360" s="17">
        <v>140000</v>
      </c>
      <c r="J360" s="17">
        <v>81662.5</v>
      </c>
      <c r="K360" s="10">
        <f t="shared" si="28"/>
        <v>58.330357142857146</v>
      </c>
    </row>
    <row r="361" spans="2:11" ht="3.75" customHeight="1">
      <c r="B361" s="21"/>
      <c r="E361" s="6"/>
      <c r="F361" s="6"/>
      <c r="I361" s="17"/>
      <c r="J361" s="17"/>
      <c r="K361" s="10"/>
    </row>
    <row r="362" spans="2:11" ht="13.5" customHeight="1">
      <c r="B362" s="5">
        <v>4</v>
      </c>
      <c r="C362" s="6" t="s">
        <v>11</v>
      </c>
      <c r="D362" s="6"/>
      <c r="E362" s="6"/>
      <c r="F362" s="6"/>
      <c r="G362" s="6"/>
      <c r="H362" s="6"/>
      <c r="I362" s="20">
        <f aca="true" t="shared" si="29" ref="I362:J364">I363</f>
        <v>200000</v>
      </c>
      <c r="J362" s="20">
        <f t="shared" si="29"/>
        <v>0</v>
      </c>
      <c r="K362" s="7">
        <f>(J362/I362)*100</f>
        <v>0</v>
      </c>
    </row>
    <row r="363" spans="2:11" ht="13.5" customHeight="1">
      <c r="B363" s="5">
        <v>42</v>
      </c>
      <c r="C363" s="6" t="s">
        <v>11</v>
      </c>
      <c r="D363" s="6"/>
      <c r="E363" s="6"/>
      <c r="F363" s="6"/>
      <c r="G363" s="6"/>
      <c r="H363" s="6"/>
      <c r="I363" s="20">
        <f t="shared" si="29"/>
        <v>200000</v>
      </c>
      <c r="J363" s="20">
        <f t="shared" si="29"/>
        <v>0</v>
      </c>
      <c r="K363" s="7">
        <f>(J363/I363)*100</f>
        <v>0</v>
      </c>
    </row>
    <row r="364" spans="2:11" ht="16.5" customHeight="1">
      <c r="B364" s="21">
        <v>426</v>
      </c>
      <c r="C364" s="9" t="s">
        <v>118</v>
      </c>
      <c r="I364" s="17">
        <f t="shared" si="29"/>
        <v>200000</v>
      </c>
      <c r="J364" s="10">
        <f t="shared" si="29"/>
        <v>0</v>
      </c>
      <c r="K364" s="10">
        <f>(J364/I364)*100</f>
        <v>0</v>
      </c>
    </row>
    <row r="365" spans="1:11" s="25" customFormat="1" ht="15" customHeight="1">
      <c r="A365" s="9"/>
      <c r="B365" s="21">
        <v>4264</v>
      </c>
      <c r="C365" s="9" t="s">
        <v>206</v>
      </c>
      <c r="D365" s="24"/>
      <c r="E365" s="24"/>
      <c r="F365" s="24"/>
      <c r="G365" s="24"/>
      <c r="I365" s="26">
        <v>200000</v>
      </c>
      <c r="J365" s="27">
        <v>0</v>
      </c>
      <c r="K365" s="27">
        <f>(J365/I365)*100</f>
        <v>0</v>
      </c>
    </row>
    <row r="366" spans="1:11" ht="14.25" customHeight="1">
      <c r="A366" s="25"/>
      <c r="B366" s="28"/>
      <c r="C366" s="25"/>
      <c r="D366" s="25"/>
      <c r="E366" s="6"/>
      <c r="F366" s="6"/>
      <c r="I366" s="17"/>
      <c r="J366" s="17"/>
      <c r="K366" s="10"/>
    </row>
    <row r="367" spans="2:11" ht="17.25" customHeight="1">
      <c r="B367" s="21"/>
      <c r="C367" s="6" t="s">
        <v>81</v>
      </c>
      <c r="D367" s="6"/>
      <c r="E367" s="6"/>
      <c r="F367" s="6"/>
      <c r="G367" s="6"/>
      <c r="H367" s="6"/>
      <c r="I367" s="20">
        <f>I368</f>
        <v>1060000</v>
      </c>
      <c r="J367" s="20">
        <f>J368</f>
        <v>0</v>
      </c>
      <c r="K367" s="7">
        <f>(J367/I367)*100</f>
        <v>0</v>
      </c>
    </row>
    <row r="368" spans="2:11" ht="16.5" customHeight="1">
      <c r="B368" s="5">
        <v>3</v>
      </c>
      <c r="C368" s="6" t="s">
        <v>1</v>
      </c>
      <c r="D368" s="6"/>
      <c r="E368" s="6"/>
      <c r="F368" s="6"/>
      <c r="G368" s="6"/>
      <c r="H368" s="6"/>
      <c r="I368" s="7">
        <f aca="true" t="shared" si="30" ref="I368:J370">I369</f>
        <v>1060000</v>
      </c>
      <c r="J368" s="7">
        <f t="shared" si="30"/>
        <v>0</v>
      </c>
      <c r="K368" s="7">
        <f>(J368/I368)*100</f>
        <v>0</v>
      </c>
    </row>
    <row r="369" spans="2:11" ht="14.25" customHeight="1">
      <c r="B369" s="5">
        <v>32</v>
      </c>
      <c r="C369" s="6" t="s">
        <v>8</v>
      </c>
      <c r="D369" s="6"/>
      <c r="E369" s="6"/>
      <c r="F369" s="6"/>
      <c r="G369" s="6"/>
      <c r="H369" s="6"/>
      <c r="I369" s="7">
        <f t="shared" si="30"/>
        <v>1060000</v>
      </c>
      <c r="J369" s="7">
        <f t="shared" si="30"/>
        <v>0</v>
      </c>
      <c r="K369" s="7">
        <f>(J369/I369)*100</f>
        <v>0</v>
      </c>
    </row>
    <row r="370" spans="2:11" ht="16.5" customHeight="1">
      <c r="B370" s="21">
        <v>323</v>
      </c>
      <c r="C370" s="9" t="s">
        <v>19</v>
      </c>
      <c r="E370" s="6"/>
      <c r="F370" s="6"/>
      <c r="I370" s="17">
        <f t="shared" si="30"/>
        <v>1060000</v>
      </c>
      <c r="J370" s="17">
        <f t="shared" si="30"/>
        <v>0</v>
      </c>
      <c r="K370" s="10">
        <f>(J370/I370)*100</f>
        <v>0</v>
      </c>
    </row>
    <row r="371" spans="2:11" ht="15" customHeight="1">
      <c r="B371" s="21">
        <v>3232</v>
      </c>
      <c r="C371" s="9" t="s">
        <v>172</v>
      </c>
      <c r="E371" s="6"/>
      <c r="F371" s="6"/>
      <c r="I371" s="17">
        <v>1060000</v>
      </c>
      <c r="J371" s="17">
        <v>0</v>
      </c>
      <c r="K371" s="10">
        <f>(J371/I371)*100</f>
        <v>0</v>
      </c>
    </row>
    <row r="372" spans="2:11" ht="9" customHeight="1">
      <c r="B372" s="21"/>
      <c r="E372" s="6"/>
      <c r="F372" s="6"/>
      <c r="I372" s="17"/>
      <c r="J372" s="17"/>
      <c r="K372" s="10"/>
    </row>
    <row r="373" spans="2:11" ht="15.75" customHeight="1">
      <c r="B373" s="21"/>
      <c r="C373" s="6" t="s">
        <v>82</v>
      </c>
      <c r="D373" s="6"/>
      <c r="E373" s="6"/>
      <c r="I373" s="20">
        <f>I374</f>
        <v>55000</v>
      </c>
      <c r="J373" s="20">
        <f>J374</f>
        <v>21889.22</v>
      </c>
      <c r="K373" s="7">
        <f aca="true" t="shared" si="31" ref="K373:K379">(J373/I373)*100</f>
        <v>39.79858181818182</v>
      </c>
    </row>
    <row r="374" spans="2:11" ht="15" customHeight="1">
      <c r="B374" s="5">
        <v>3</v>
      </c>
      <c r="C374" s="6" t="s">
        <v>1</v>
      </c>
      <c r="D374" s="6"/>
      <c r="E374" s="6"/>
      <c r="F374" s="6"/>
      <c r="G374" s="6"/>
      <c r="H374" s="6"/>
      <c r="I374" s="7">
        <f>I375</f>
        <v>55000</v>
      </c>
      <c r="J374" s="7">
        <f>J375</f>
        <v>21889.22</v>
      </c>
      <c r="K374" s="7">
        <f t="shared" si="31"/>
        <v>39.79858181818182</v>
      </c>
    </row>
    <row r="375" spans="2:11" ht="15" customHeight="1">
      <c r="B375" s="5">
        <v>32</v>
      </c>
      <c r="C375" s="6" t="s">
        <v>8</v>
      </c>
      <c r="D375" s="6"/>
      <c r="E375" s="6"/>
      <c r="F375" s="6"/>
      <c r="G375" s="6"/>
      <c r="H375" s="6"/>
      <c r="I375" s="7">
        <f>SUM(I376+I378)</f>
        <v>55000</v>
      </c>
      <c r="J375" s="7">
        <f>SUM(J376+J378)</f>
        <v>21889.22</v>
      </c>
      <c r="K375" s="7">
        <f t="shared" si="31"/>
        <v>39.79858181818182</v>
      </c>
    </row>
    <row r="376" spans="2:11" ht="15" customHeight="1">
      <c r="B376" s="21">
        <v>322</v>
      </c>
      <c r="C376" s="9" t="s">
        <v>9</v>
      </c>
      <c r="E376" s="6"/>
      <c r="F376" s="6"/>
      <c r="I376" s="17">
        <f>I377</f>
        <v>50000</v>
      </c>
      <c r="J376" s="17">
        <f>J377</f>
        <v>20610.47</v>
      </c>
      <c r="K376" s="10">
        <f t="shared" si="31"/>
        <v>41.22094</v>
      </c>
    </row>
    <row r="377" spans="2:11" ht="15" customHeight="1">
      <c r="B377" s="21">
        <v>3223</v>
      </c>
      <c r="C377" s="9" t="s">
        <v>157</v>
      </c>
      <c r="I377" s="17">
        <v>50000</v>
      </c>
      <c r="J377" s="17">
        <v>20610.47</v>
      </c>
      <c r="K377" s="10">
        <f t="shared" si="31"/>
        <v>41.22094</v>
      </c>
    </row>
    <row r="378" spans="2:11" ht="15" customHeight="1">
      <c r="B378" s="21">
        <v>323</v>
      </c>
      <c r="C378" s="9" t="s">
        <v>19</v>
      </c>
      <c r="E378" s="6"/>
      <c r="F378" s="6"/>
      <c r="I378" s="17">
        <f>I379</f>
        <v>5000</v>
      </c>
      <c r="J378" s="17">
        <f>J379</f>
        <v>1278.75</v>
      </c>
      <c r="K378" s="10">
        <f t="shared" si="31"/>
        <v>25.575</v>
      </c>
    </row>
    <row r="379" spans="2:11" ht="12.75">
      <c r="B379" s="21">
        <v>3232</v>
      </c>
      <c r="C379" s="9" t="s">
        <v>172</v>
      </c>
      <c r="E379" s="6"/>
      <c r="F379" s="6"/>
      <c r="I379" s="17">
        <v>5000</v>
      </c>
      <c r="J379" s="17">
        <v>1278.75</v>
      </c>
      <c r="K379" s="10">
        <f t="shared" si="31"/>
        <v>25.575</v>
      </c>
    </row>
    <row r="380" spans="2:11" ht="54" customHeight="1">
      <c r="B380" s="21"/>
      <c r="I380" s="17"/>
      <c r="J380" s="17"/>
      <c r="K380" s="36">
        <v>9</v>
      </c>
    </row>
    <row r="381" spans="2:11" ht="12.75">
      <c r="B381" s="6" t="s">
        <v>85</v>
      </c>
      <c r="I381" s="20">
        <f>SUM(I383+I398)</f>
        <v>40000</v>
      </c>
      <c r="J381" s="20">
        <f>SUM(J383+J398)</f>
        <v>19343.41</v>
      </c>
      <c r="K381" s="7">
        <f>(J381/I381)*100</f>
        <v>48.358525</v>
      </c>
    </row>
    <row r="382" spans="2:11" ht="15" customHeight="1">
      <c r="B382" s="6"/>
      <c r="C382" s="6" t="s">
        <v>84</v>
      </c>
      <c r="D382" s="6"/>
      <c r="E382" s="6"/>
      <c r="I382" s="20"/>
      <c r="J382" s="20"/>
      <c r="K382" s="7"/>
    </row>
    <row r="383" spans="2:11" ht="15" customHeight="1">
      <c r="B383" s="6" t="s">
        <v>86</v>
      </c>
      <c r="C383" s="6"/>
      <c r="D383" s="6"/>
      <c r="E383" s="6"/>
      <c r="F383" s="6"/>
      <c r="G383" s="6"/>
      <c r="I383" s="20">
        <f>I387</f>
        <v>28000</v>
      </c>
      <c r="J383" s="20">
        <f>J387</f>
        <v>18143.41</v>
      </c>
      <c r="K383" s="7">
        <f>(J383/I383)*100</f>
        <v>64.79789285714286</v>
      </c>
    </row>
    <row r="384" spans="2:11" ht="12.75">
      <c r="B384" s="6"/>
      <c r="C384" s="6" t="s">
        <v>62</v>
      </c>
      <c r="D384" s="6"/>
      <c r="E384" s="6"/>
      <c r="F384" s="6"/>
      <c r="G384" s="6"/>
      <c r="I384" s="20"/>
      <c r="J384" s="20"/>
      <c r="K384" s="7"/>
    </row>
    <row r="385" spans="2:11" ht="15" customHeight="1">
      <c r="B385" s="6"/>
      <c r="C385" s="6" t="s">
        <v>87</v>
      </c>
      <c r="D385" s="6"/>
      <c r="E385" s="6"/>
      <c r="F385" s="6"/>
      <c r="G385" s="6"/>
      <c r="I385" s="20">
        <f>I387</f>
        <v>28000</v>
      </c>
      <c r="J385" s="20">
        <f>J387</f>
        <v>18143.41</v>
      </c>
      <c r="K385" s="7">
        <f>(J385/I385)*100</f>
        <v>64.79789285714286</v>
      </c>
    </row>
    <row r="386" spans="2:11" ht="6.75" customHeight="1">
      <c r="B386" s="6"/>
      <c r="C386" s="6"/>
      <c r="D386" s="6"/>
      <c r="E386" s="6"/>
      <c r="F386" s="6"/>
      <c r="G386" s="6"/>
      <c r="I386" s="20"/>
      <c r="J386" s="20"/>
      <c r="K386" s="7"/>
    </row>
    <row r="387" spans="2:11" ht="11.25" customHeight="1">
      <c r="B387" s="6" t="s">
        <v>186</v>
      </c>
      <c r="C387" s="6"/>
      <c r="D387" s="6"/>
      <c r="E387" s="6"/>
      <c r="F387" s="6"/>
      <c r="G387" s="6"/>
      <c r="I387" s="20">
        <f>I389</f>
        <v>28000</v>
      </c>
      <c r="J387" s="20">
        <f>J389</f>
        <v>18143.41</v>
      </c>
      <c r="K387" s="7">
        <f>(J387/I387)*100</f>
        <v>64.79789285714286</v>
      </c>
    </row>
    <row r="388" spans="2:11" ht="3.75" customHeight="1">
      <c r="B388" s="6"/>
      <c r="C388" s="6"/>
      <c r="D388" s="6"/>
      <c r="E388" s="6"/>
      <c r="F388" s="6"/>
      <c r="G388" s="6"/>
      <c r="I388" s="20"/>
      <c r="J388" s="20"/>
      <c r="K388" s="7"/>
    </row>
    <row r="389" spans="2:11" ht="14.25" customHeight="1">
      <c r="B389" s="5">
        <v>3</v>
      </c>
      <c r="C389" s="6" t="s">
        <v>1</v>
      </c>
      <c r="I389" s="20">
        <f>SUM(I390+I394)</f>
        <v>28000</v>
      </c>
      <c r="J389" s="20">
        <f>SUM(J390+J394)</f>
        <v>18143.41</v>
      </c>
      <c r="K389" s="7">
        <f>(J389/I389)*100</f>
        <v>64.79789285714286</v>
      </c>
    </row>
    <row r="390" spans="2:11" ht="12.75">
      <c r="B390" s="5">
        <v>32</v>
      </c>
      <c r="C390" s="6" t="s">
        <v>8</v>
      </c>
      <c r="I390" s="20">
        <f>I391</f>
        <v>18000</v>
      </c>
      <c r="J390" s="20">
        <f>J391</f>
        <v>8143.41</v>
      </c>
      <c r="K390" s="7">
        <f>(J390/I390)*100</f>
        <v>45.241166666666665</v>
      </c>
    </row>
    <row r="391" spans="2:11" ht="12.75">
      <c r="B391" s="21">
        <v>323</v>
      </c>
      <c r="C391" s="9" t="s">
        <v>2</v>
      </c>
      <c r="I391" s="17">
        <f>I392</f>
        <v>18000</v>
      </c>
      <c r="J391" s="17">
        <f>J392</f>
        <v>8143.41</v>
      </c>
      <c r="K391" s="10">
        <f>(J391/I391)*100</f>
        <v>45.241166666666665</v>
      </c>
    </row>
    <row r="392" spans="2:11" ht="15" customHeight="1">
      <c r="B392" s="21">
        <v>3237</v>
      </c>
      <c r="C392" s="9" t="s">
        <v>161</v>
      </c>
      <c r="I392" s="17">
        <v>18000</v>
      </c>
      <c r="J392" s="17">
        <v>8143.41</v>
      </c>
      <c r="K392" s="10">
        <f>(J392/I392)*100</f>
        <v>45.241166666666665</v>
      </c>
    </row>
    <row r="393" spans="3:11" ht="5.25" customHeight="1">
      <c r="C393" s="24"/>
      <c r="D393" s="25"/>
      <c r="E393" s="25"/>
      <c r="F393" s="25"/>
      <c r="G393" s="25"/>
      <c r="H393" s="25"/>
      <c r="I393" s="26"/>
      <c r="J393" s="27"/>
      <c r="K393" s="7"/>
    </row>
    <row r="394" spans="2:11" ht="13.5" customHeight="1">
      <c r="B394" s="5">
        <v>38</v>
      </c>
      <c r="C394" s="6" t="s">
        <v>21</v>
      </c>
      <c r="I394" s="20">
        <f>I395</f>
        <v>10000</v>
      </c>
      <c r="J394" s="20">
        <f>J395</f>
        <v>10000</v>
      </c>
      <c r="K394" s="7">
        <f>(J394/I394)*100</f>
        <v>100</v>
      </c>
    </row>
    <row r="395" spans="2:11" ht="13.5" customHeight="1">
      <c r="B395" s="21">
        <v>381</v>
      </c>
      <c r="C395" s="9" t="s">
        <v>16</v>
      </c>
      <c r="I395" s="17">
        <f>I396</f>
        <v>10000</v>
      </c>
      <c r="J395" s="17">
        <f>J396</f>
        <v>10000</v>
      </c>
      <c r="K395" s="10">
        <f>(J395/I395)*100</f>
        <v>100</v>
      </c>
    </row>
    <row r="396" spans="2:11" ht="14.25" customHeight="1">
      <c r="B396" s="23">
        <v>3811</v>
      </c>
      <c r="C396" s="22" t="s">
        <v>167</v>
      </c>
      <c r="I396" s="17">
        <v>10000</v>
      </c>
      <c r="J396" s="17">
        <v>10000</v>
      </c>
      <c r="K396" s="10">
        <f>(J396/I396)*100</f>
        <v>100</v>
      </c>
    </row>
    <row r="397" spans="2:11" ht="2.25" customHeight="1">
      <c r="B397" s="23"/>
      <c r="C397" s="22"/>
      <c r="I397" s="17"/>
      <c r="J397" s="17"/>
      <c r="K397" s="10"/>
    </row>
    <row r="398" spans="2:11" ht="21" customHeight="1">
      <c r="B398" s="6" t="s">
        <v>88</v>
      </c>
      <c r="C398" s="6"/>
      <c r="D398" s="6"/>
      <c r="E398" s="6"/>
      <c r="F398" s="6"/>
      <c r="G398" s="6"/>
      <c r="I398" s="20">
        <f>I401</f>
        <v>12000</v>
      </c>
      <c r="J398" s="20">
        <f>J401</f>
        <v>1200</v>
      </c>
      <c r="K398" s="7">
        <f>(J398/I398)*100</f>
        <v>10</v>
      </c>
    </row>
    <row r="399" spans="3:11" ht="3.75" customHeight="1">
      <c r="C399" s="6"/>
      <c r="D399" s="6"/>
      <c r="E399" s="6"/>
      <c r="F399" s="6"/>
      <c r="G399" s="6"/>
      <c r="H399" s="6"/>
      <c r="I399" s="20"/>
      <c r="J399" s="20"/>
      <c r="K399" s="7"/>
    </row>
    <row r="400" spans="2:11" ht="15" customHeight="1">
      <c r="B400" s="6"/>
      <c r="C400" s="6" t="s">
        <v>62</v>
      </c>
      <c r="D400" s="6"/>
      <c r="E400" s="6"/>
      <c r="F400" s="6"/>
      <c r="G400" s="6"/>
      <c r="H400" s="6"/>
      <c r="I400" s="20"/>
      <c r="J400" s="20"/>
      <c r="K400" s="7"/>
    </row>
    <row r="401" spans="2:11" ht="12.75">
      <c r="B401" s="6" t="s">
        <v>89</v>
      </c>
      <c r="C401" s="6"/>
      <c r="D401" s="6"/>
      <c r="E401" s="6"/>
      <c r="F401" s="6"/>
      <c r="G401" s="6"/>
      <c r="I401" s="20">
        <f>I402+I413</f>
        <v>12000</v>
      </c>
      <c r="J401" s="20">
        <f>J402+J413</f>
        <v>1200</v>
      </c>
      <c r="K401" s="7">
        <f>(J401/I401)*100</f>
        <v>10</v>
      </c>
    </row>
    <row r="402" spans="3:11" ht="17.25" customHeight="1">
      <c r="C402" s="6" t="s">
        <v>90</v>
      </c>
      <c r="D402" s="6"/>
      <c r="E402" s="6"/>
      <c r="F402" s="6"/>
      <c r="G402" s="6"/>
      <c r="I402" s="20">
        <f>I404</f>
        <v>10000</v>
      </c>
      <c r="J402" s="20">
        <f>J404</f>
        <v>1200</v>
      </c>
      <c r="K402" s="7">
        <f>(J402/I402)*100</f>
        <v>12</v>
      </c>
    </row>
    <row r="403" spans="3:11" ht="2.25" customHeight="1">
      <c r="C403" s="6"/>
      <c r="D403" s="6"/>
      <c r="E403" s="6"/>
      <c r="F403" s="6"/>
      <c r="G403" s="6"/>
      <c r="I403" s="20"/>
      <c r="J403" s="20"/>
      <c r="K403" s="7"/>
    </row>
    <row r="404" spans="2:11" ht="14.25" customHeight="1">
      <c r="B404" s="5">
        <v>3</v>
      </c>
      <c r="C404" s="6" t="s">
        <v>1</v>
      </c>
      <c r="I404" s="20">
        <f>SUM(I405+I409)</f>
        <v>10000</v>
      </c>
      <c r="J404" s="20">
        <f>SUM(J405+J409)</f>
        <v>1200</v>
      </c>
      <c r="K404" s="7">
        <f>(J404/I404)*100</f>
        <v>12</v>
      </c>
    </row>
    <row r="405" spans="2:11" ht="14.25" customHeight="1">
      <c r="B405" s="5">
        <v>37</v>
      </c>
      <c r="C405" s="6" t="s">
        <v>91</v>
      </c>
      <c r="I405" s="20">
        <f>I406</f>
        <v>3000</v>
      </c>
      <c r="J405" s="20">
        <f>J406</f>
        <v>0</v>
      </c>
      <c r="K405" s="7">
        <f>(J405/I405)*100</f>
        <v>0</v>
      </c>
    </row>
    <row r="406" spans="2:11" ht="14.25" customHeight="1">
      <c r="B406" s="21">
        <v>372</v>
      </c>
      <c r="C406" s="9" t="s">
        <v>92</v>
      </c>
      <c r="I406" s="17">
        <f>I407</f>
        <v>3000</v>
      </c>
      <c r="J406" s="17">
        <f>J407</f>
        <v>0</v>
      </c>
      <c r="K406" s="10">
        <f>(J406/I406)*100</f>
        <v>0</v>
      </c>
    </row>
    <row r="407" spans="2:11" ht="15" customHeight="1">
      <c r="B407" s="21">
        <v>3721</v>
      </c>
      <c r="C407" s="9" t="s">
        <v>185</v>
      </c>
      <c r="I407" s="17">
        <v>3000</v>
      </c>
      <c r="J407" s="17">
        <v>0</v>
      </c>
      <c r="K407" s="10">
        <f>(J407/I407)*100</f>
        <v>0</v>
      </c>
    </row>
    <row r="408" spans="2:11" ht="0.75" customHeight="1">
      <c r="B408" s="21"/>
      <c r="I408" s="17"/>
      <c r="J408" s="10"/>
      <c r="K408" s="10"/>
    </row>
    <row r="409" spans="2:11" ht="16.5" customHeight="1">
      <c r="B409" s="5">
        <v>38</v>
      </c>
      <c r="C409" s="6" t="s">
        <v>21</v>
      </c>
      <c r="I409" s="20">
        <f>I410</f>
        <v>7000</v>
      </c>
      <c r="J409" s="20">
        <f>J410</f>
        <v>1200</v>
      </c>
      <c r="K409" s="7">
        <f>(J409/I409)*100</f>
        <v>17.142857142857142</v>
      </c>
    </row>
    <row r="410" spans="2:11" ht="12.75">
      <c r="B410" s="21">
        <v>381</v>
      </c>
      <c r="C410" s="9" t="s">
        <v>16</v>
      </c>
      <c r="I410" s="17">
        <f>I411</f>
        <v>7000</v>
      </c>
      <c r="J410" s="17">
        <f>J411</f>
        <v>1200</v>
      </c>
      <c r="K410" s="10">
        <f>(J410/I410)*100</f>
        <v>17.142857142857142</v>
      </c>
    </row>
    <row r="411" spans="2:11" ht="15" customHeight="1">
      <c r="B411" s="23">
        <v>3811</v>
      </c>
      <c r="C411" s="22" t="s">
        <v>167</v>
      </c>
      <c r="I411" s="17">
        <v>7000</v>
      </c>
      <c r="J411" s="17">
        <v>1200</v>
      </c>
      <c r="K411" s="10">
        <f>(J411/I411)*100</f>
        <v>17.142857142857142</v>
      </c>
    </row>
    <row r="412" spans="2:11" ht="5.25" customHeight="1">
      <c r="B412" s="21"/>
      <c r="F412" s="6"/>
      <c r="I412" s="17"/>
      <c r="J412" s="17"/>
      <c r="K412" s="10"/>
    </row>
    <row r="413" spans="3:11" ht="13.5" customHeight="1">
      <c r="C413" s="6" t="s">
        <v>93</v>
      </c>
      <c r="D413" s="6"/>
      <c r="E413" s="6"/>
      <c r="F413" s="6"/>
      <c r="G413" s="6"/>
      <c r="I413" s="20">
        <f>I415</f>
        <v>2000</v>
      </c>
      <c r="J413" s="20">
        <f>J415</f>
        <v>0</v>
      </c>
      <c r="K413" s="7">
        <f>(J413/I413)*100</f>
        <v>0</v>
      </c>
    </row>
    <row r="414" spans="3:11" ht="3" customHeight="1">
      <c r="C414" s="6"/>
      <c r="D414" s="6"/>
      <c r="E414" s="6"/>
      <c r="F414" s="6"/>
      <c r="G414" s="6"/>
      <c r="I414" s="20"/>
      <c r="J414" s="20"/>
      <c r="K414" s="7"/>
    </row>
    <row r="415" spans="2:11" ht="12.75">
      <c r="B415" s="5">
        <v>3</v>
      </c>
      <c r="C415" s="6" t="s">
        <v>1</v>
      </c>
      <c r="I415" s="20">
        <f>SUM(I416+I420)</f>
        <v>2000</v>
      </c>
      <c r="J415" s="20">
        <f>SUM(J416+J420)</f>
        <v>0</v>
      </c>
      <c r="K415" s="7">
        <f>(J415/I415)*100</f>
        <v>0</v>
      </c>
    </row>
    <row r="416" spans="2:11" ht="12.75">
      <c r="B416" s="5">
        <v>37</v>
      </c>
      <c r="C416" s="6" t="s">
        <v>91</v>
      </c>
      <c r="I416" s="20">
        <f>I417</f>
        <v>1000</v>
      </c>
      <c r="J416" s="20">
        <f>J417</f>
        <v>0</v>
      </c>
      <c r="K416" s="7">
        <f>(J416/I416)*100</f>
        <v>0</v>
      </c>
    </row>
    <row r="417" spans="2:11" ht="14.25" customHeight="1">
      <c r="B417" s="21">
        <v>372</v>
      </c>
      <c r="C417" s="9" t="s">
        <v>92</v>
      </c>
      <c r="I417" s="17">
        <f>I418</f>
        <v>1000</v>
      </c>
      <c r="J417" s="17">
        <f>J418</f>
        <v>0</v>
      </c>
      <c r="K417" s="10">
        <f>(J417/I417)*100</f>
        <v>0</v>
      </c>
    </row>
    <row r="418" spans="2:11" ht="14.25" customHeight="1">
      <c r="B418" s="21">
        <v>3721</v>
      </c>
      <c r="C418" s="9" t="s">
        <v>185</v>
      </c>
      <c r="I418" s="17">
        <v>1000</v>
      </c>
      <c r="J418" s="17">
        <v>0</v>
      </c>
      <c r="K418" s="10">
        <f>(J418/I418)*100</f>
        <v>0</v>
      </c>
    </row>
    <row r="419" spans="2:11" ht="4.5" customHeight="1">
      <c r="B419" s="6"/>
      <c r="C419" s="6"/>
      <c r="D419" s="6"/>
      <c r="E419" s="6"/>
      <c r="F419" s="6"/>
      <c r="G419" s="6"/>
      <c r="H419" s="6"/>
      <c r="I419" s="18"/>
      <c r="J419" s="14"/>
      <c r="K419" s="18"/>
    </row>
    <row r="420" spans="2:11" ht="12.75">
      <c r="B420" s="5">
        <v>38</v>
      </c>
      <c r="C420" s="6" t="s">
        <v>21</v>
      </c>
      <c r="I420" s="20">
        <f>I421</f>
        <v>1000</v>
      </c>
      <c r="J420" s="20">
        <f>J421</f>
        <v>0</v>
      </c>
      <c r="K420" s="7">
        <f>(J420/I420)*100</f>
        <v>0</v>
      </c>
    </row>
    <row r="421" spans="2:11" ht="14.25" customHeight="1">
      <c r="B421" s="21">
        <v>381</v>
      </c>
      <c r="C421" s="9" t="s">
        <v>16</v>
      </c>
      <c r="I421" s="17">
        <f>I422</f>
        <v>1000</v>
      </c>
      <c r="J421" s="17">
        <f>J422</f>
        <v>0</v>
      </c>
      <c r="K421" s="10">
        <f>(J421/I421)*100</f>
        <v>0</v>
      </c>
    </row>
    <row r="422" spans="2:11" ht="12.75">
      <c r="B422" s="23">
        <v>3811</v>
      </c>
      <c r="C422" s="22" t="s">
        <v>167</v>
      </c>
      <c r="I422" s="17">
        <v>1000</v>
      </c>
      <c r="J422" s="17">
        <v>0</v>
      </c>
      <c r="K422" s="10">
        <f>(J422/I422)*100</f>
        <v>0</v>
      </c>
    </row>
    <row r="423" spans="2:11" ht="12.75">
      <c r="B423" s="21"/>
      <c r="I423" s="17"/>
      <c r="K423" s="7"/>
    </row>
    <row r="424" spans="2:11" ht="13.5" customHeight="1">
      <c r="B424" s="6" t="s">
        <v>94</v>
      </c>
      <c r="I424" s="20">
        <f>I426</f>
        <v>75000</v>
      </c>
      <c r="J424" s="20">
        <f>J426</f>
        <v>25012.7</v>
      </c>
      <c r="K424" s="7">
        <f>(J424/I424)*100</f>
        <v>33.35026666666667</v>
      </c>
    </row>
    <row r="425" spans="2:11" ht="3.75" customHeight="1">
      <c r="B425" s="6"/>
      <c r="I425" s="20"/>
      <c r="J425" s="20"/>
      <c r="K425" s="7"/>
    </row>
    <row r="426" spans="2:11" ht="14.25" customHeight="1">
      <c r="B426" s="6" t="s">
        <v>95</v>
      </c>
      <c r="C426" s="6"/>
      <c r="D426" s="6"/>
      <c r="E426" s="6"/>
      <c r="F426" s="6"/>
      <c r="G426" s="6"/>
      <c r="I426" s="20">
        <f>SUM(I431+I438+I445)</f>
        <v>75000</v>
      </c>
      <c r="J426" s="20">
        <f>SUM(J431+J438+J445)</f>
        <v>25012.7</v>
      </c>
      <c r="K426" s="7">
        <f>(J426/I426)*100</f>
        <v>33.35026666666667</v>
      </c>
    </row>
    <row r="427" spans="2:11" ht="15" customHeight="1">
      <c r="B427" s="6"/>
      <c r="C427" s="6" t="s">
        <v>65</v>
      </c>
      <c r="D427" s="6"/>
      <c r="E427" s="6"/>
      <c r="F427" s="6"/>
      <c r="G427" s="6"/>
      <c r="I427" s="20"/>
      <c r="J427" s="20"/>
      <c r="K427" s="7"/>
    </row>
    <row r="428" spans="2:11" ht="12.75" customHeight="1">
      <c r="B428" s="6"/>
      <c r="C428" s="6"/>
      <c r="D428" s="6"/>
      <c r="E428" s="6"/>
      <c r="F428" s="6"/>
      <c r="G428" s="6"/>
      <c r="I428" s="20"/>
      <c r="J428" s="20"/>
      <c r="K428" s="36">
        <v>10</v>
      </c>
    </row>
    <row r="429" spans="2:11" ht="14.25" customHeight="1">
      <c r="B429" s="6"/>
      <c r="C429" s="6" t="s">
        <v>96</v>
      </c>
      <c r="D429" s="6"/>
      <c r="E429" s="6"/>
      <c r="F429" s="6"/>
      <c r="G429" s="6"/>
      <c r="I429" s="20">
        <f>I426</f>
        <v>75000</v>
      </c>
      <c r="J429" s="20">
        <f>J426</f>
        <v>25012.7</v>
      </c>
      <c r="K429" s="7">
        <f>(J429/I429)*100</f>
        <v>33.35026666666667</v>
      </c>
    </row>
    <row r="430" spans="2:11" ht="2.25" customHeight="1">
      <c r="B430" s="6"/>
      <c r="C430" s="6"/>
      <c r="D430" s="6"/>
      <c r="E430" s="6"/>
      <c r="F430" s="6"/>
      <c r="G430" s="6"/>
      <c r="I430" s="20"/>
      <c r="J430" s="20"/>
      <c r="K430" s="7"/>
    </row>
    <row r="431" spans="2:11" ht="15.75" customHeight="1">
      <c r="B431" s="6"/>
      <c r="C431" s="6" t="s">
        <v>97</v>
      </c>
      <c r="D431" s="6"/>
      <c r="E431" s="6"/>
      <c r="F431" s="6"/>
      <c r="G431" s="6"/>
      <c r="I431" s="20">
        <f>I433</f>
        <v>49000</v>
      </c>
      <c r="J431" s="20">
        <f>J433</f>
        <v>10747.7</v>
      </c>
      <c r="K431" s="7">
        <f>(J431/I431)*100</f>
        <v>21.93408163265306</v>
      </c>
    </row>
    <row r="432" spans="2:11" ht="4.5" customHeight="1">
      <c r="B432" s="6"/>
      <c r="C432" s="6"/>
      <c r="D432" s="6"/>
      <c r="E432" s="6"/>
      <c r="F432" s="6"/>
      <c r="G432" s="6"/>
      <c r="I432" s="20"/>
      <c r="J432" s="20"/>
      <c r="K432" s="7"/>
    </row>
    <row r="433" spans="2:11" ht="16.5" customHeight="1">
      <c r="B433" s="5">
        <v>3</v>
      </c>
      <c r="C433" s="6" t="s">
        <v>1</v>
      </c>
      <c r="I433" s="20">
        <f aca="true" t="shared" si="32" ref="I433:J435">I434</f>
        <v>49000</v>
      </c>
      <c r="J433" s="20">
        <f t="shared" si="32"/>
        <v>10747.7</v>
      </c>
      <c r="K433" s="7">
        <f>(J433/I433)*100</f>
        <v>21.93408163265306</v>
      </c>
    </row>
    <row r="434" spans="2:11" ht="15" customHeight="1">
      <c r="B434" s="5">
        <v>37</v>
      </c>
      <c r="C434" s="6" t="s">
        <v>117</v>
      </c>
      <c r="I434" s="20">
        <f t="shared" si="32"/>
        <v>49000</v>
      </c>
      <c r="J434" s="20">
        <f t="shared" si="32"/>
        <v>10747.7</v>
      </c>
      <c r="K434" s="7">
        <f>(J434/I434)*100</f>
        <v>21.93408163265306</v>
      </c>
    </row>
    <row r="435" spans="2:11" ht="12.75">
      <c r="B435" s="21">
        <v>372</v>
      </c>
      <c r="C435" s="9" t="s">
        <v>116</v>
      </c>
      <c r="I435" s="17">
        <f t="shared" si="32"/>
        <v>49000</v>
      </c>
      <c r="J435" s="17">
        <f t="shared" si="32"/>
        <v>10747.7</v>
      </c>
      <c r="K435" s="10">
        <f>(J435/I435)*100</f>
        <v>21.93408163265306</v>
      </c>
    </row>
    <row r="436" spans="2:11" ht="15.75" customHeight="1">
      <c r="B436" s="21">
        <v>3721</v>
      </c>
      <c r="C436" s="9" t="s">
        <v>185</v>
      </c>
      <c r="I436" s="17">
        <v>49000</v>
      </c>
      <c r="J436" s="17">
        <v>10747.7</v>
      </c>
      <c r="K436" s="10">
        <f>(J436/I436)*100</f>
        <v>21.93408163265306</v>
      </c>
    </row>
    <row r="437" spans="2:11" ht="6.75" customHeight="1">
      <c r="B437" s="21"/>
      <c r="I437" s="17"/>
      <c r="J437" s="10"/>
      <c r="K437" s="7"/>
    </row>
    <row r="438" spans="2:11" ht="17.25" customHeight="1">
      <c r="B438" s="6" t="s">
        <v>114</v>
      </c>
      <c r="C438" s="6"/>
      <c r="D438" s="6"/>
      <c r="E438" s="6"/>
      <c r="F438" s="6"/>
      <c r="G438" s="6"/>
      <c r="I438" s="20">
        <f>I440</f>
        <v>16000</v>
      </c>
      <c r="J438" s="20">
        <f>J440</f>
        <v>14265</v>
      </c>
      <c r="K438" s="7">
        <f>(J438/I438)*100</f>
        <v>89.15625</v>
      </c>
    </row>
    <row r="439" spans="2:11" ht="4.5" customHeight="1">
      <c r="B439" s="6"/>
      <c r="C439" s="6"/>
      <c r="D439" s="6"/>
      <c r="E439" s="6"/>
      <c r="F439" s="6"/>
      <c r="G439" s="6"/>
      <c r="I439" s="20"/>
      <c r="J439" s="20"/>
      <c r="K439" s="7"/>
    </row>
    <row r="440" spans="2:11" ht="12.75">
      <c r="B440" s="5">
        <v>3</v>
      </c>
      <c r="C440" s="6" t="s">
        <v>1</v>
      </c>
      <c r="I440" s="20">
        <f aca="true" t="shared" si="33" ref="I440:J442">I441</f>
        <v>16000</v>
      </c>
      <c r="J440" s="20">
        <f t="shared" si="33"/>
        <v>14265</v>
      </c>
      <c r="K440" s="7">
        <f>(J440/I440)*100</f>
        <v>89.15625</v>
      </c>
    </row>
    <row r="441" spans="2:11" ht="12.75">
      <c r="B441" s="5">
        <v>37</v>
      </c>
      <c r="C441" s="6" t="s">
        <v>115</v>
      </c>
      <c r="I441" s="20">
        <f t="shared" si="33"/>
        <v>16000</v>
      </c>
      <c r="J441" s="20">
        <f t="shared" si="33"/>
        <v>14265</v>
      </c>
      <c r="K441" s="7">
        <f>(J441/I441)*100</f>
        <v>89.15625</v>
      </c>
    </row>
    <row r="442" spans="2:11" ht="12.75">
      <c r="B442" s="21">
        <v>372</v>
      </c>
      <c r="C442" s="9" t="s">
        <v>116</v>
      </c>
      <c r="I442" s="17">
        <f t="shared" si="33"/>
        <v>16000</v>
      </c>
      <c r="J442" s="17">
        <f t="shared" si="33"/>
        <v>14265</v>
      </c>
      <c r="K442" s="10">
        <f>(J442/I442)*100</f>
        <v>89.15625</v>
      </c>
    </row>
    <row r="443" spans="2:11" ht="13.5" customHeight="1">
      <c r="B443" s="21">
        <v>3721</v>
      </c>
      <c r="C443" s="9" t="s">
        <v>185</v>
      </c>
      <c r="I443" s="17">
        <v>16000</v>
      </c>
      <c r="J443" s="17">
        <v>14265</v>
      </c>
      <c r="K443" s="10">
        <f>(J443/I443)*100</f>
        <v>89.15625</v>
      </c>
    </row>
    <row r="444" spans="2:11" ht="8.25" customHeight="1">
      <c r="B444" s="21"/>
      <c r="I444" s="17"/>
      <c r="J444" s="10"/>
      <c r="K444" s="7"/>
    </row>
    <row r="445" spans="2:11" ht="16.5" customHeight="1">
      <c r="B445" s="6" t="s">
        <v>98</v>
      </c>
      <c r="C445" s="6"/>
      <c r="D445" s="6"/>
      <c r="E445" s="6"/>
      <c r="F445" s="6"/>
      <c r="G445" s="6"/>
      <c r="I445" s="20">
        <f>I447</f>
        <v>10000</v>
      </c>
      <c r="J445" s="20">
        <f>J447</f>
        <v>0</v>
      </c>
      <c r="K445" s="7">
        <f>(J445/I445)*100</f>
        <v>0</v>
      </c>
    </row>
    <row r="446" spans="2:11" ht="4.5" customHeight="1">
      <c r="B446" s="6"/>
      <c r="C446" s="6"/>
      <c r="D446" s="6"/>
      <c r="E446" s="6"/>
      <c r="F446" s="6"/>
      <c r="G446" s="6"/>
      <c r="I446" s="20"/>
      <c r="J446" s="20"/>
      <c r="K446" s="7"/>
    </row>
    <row r="447" spans="2:11" ht="12.75">
      <c r="B447" s="5">
        <v>3</v>
      </c>
      <c r="C447" s="6" t="s">
        <v>1</v>
      </c>
      <c r="I447" s="20">
        <f aca="true" t="shared" si="34" ref="I447:J449">I448</f>
        <v>10000</v>
      </c>
      <c r="J447" s="20">
        <f t="shared" si="34"/>
        <v>0</v>
      </c>
      <c r="K447" s="7">
        <f>(J447/I447)*100</f>
        <v>0</v>
      </c>
    </row>
    <row r="448" spans="2:11" ht="16.5" customHeight="1">
      <c r="B448" s="5">
        <v>38</v>
      </c>
      <c r="C448" s="6" t="s">
        <v>21</v>
      </c>
      <c r="I448" s="20">
        <f t="shared" si="34"/>
        <v>10000</v>
      </c>
      <c r="J448" s="20">
        <f t="shared" si="34"/>
        <v>0</v>
      </c>
      <c r="K448" s="7">
        <f>(J448/I448)*100</f>
        <v>0</v>
      </c>
    </row>
    <row r="449" spans="2:11" ht="12.75">
      <c r="B449" s="21">
        <v>381</v>
      </c>
      <c r="C449" s="9" t="s">
        <v>16</v>
      </c>
      <c r="I449" s="17">
        <f t="shared" si="34"/>
        <v>10000</v>
      </c>
      <c r="J449" s="17">
        <f t="shared" si="34"/>
        <v>0</v>
      </c>
      <c r="K449" s="10">
        <f>(J449/I449)*100</f>
        <v>0</v>
      </c>
    </row>
    <row r="450" spans="2:11" ht="12.75">
      <c r="B450" s="23">
        <v>3811</v>
      </c>
      <c r="C450" s="22" t="s">
        <v>167</v>
      </c>
      <c r="I450" s="17">
        <v>10000</v>
      </c>
      <c r="J450" s="17">
        <v>0</v>
      </c>
      <c r="K450" s="10">
        <f>(J450/I450)*100</f>
        <v>0</v>
      </c>
    </row>
    <row r="451" spans="3:11" ht="12.75">
      <c r="C451" s="24"/>
      <c r="D451" s="24"/>
      <c r="E451" s="24"/>
      <c r="F451" s="25"/>
      <c r="G451" s="25"/>
      <c r="H451" s="25"/>
      <c r="I451" s="26"/>
      <c r="J451" s="27"/>
      <c r="K451" s="7"/>
    </row>
    <row r="452" spans="2:11" ht="20.25" customHeight="1">
      <c r="B452" s="6" t="s">
        <v>99</v>
      </c>
      <c r="I452" s="20">
        <f>I453</f>
        <v>20000</v>
      </c>
      <c r="J452" s="20">
        <f>J453</f>
        <v>6500</v>
      </c>
      <c r="K452" s="7">
        <f>(J452/I452)*100</f>
        <v>32.5</v>
      </c>
    </row>
    <row r="453" spans="2:11" ht="17.25" customHeight="1">
      <c r="B453" s="6" t="s">
        <v>100</v>
      </c>
      <c r="C453" s="6"/>
      <c r="D453" s="6"/>
      <c r="E453" s="6"/>
      <c r="F453" s="6"/>
      <c r="G453" s="6"/>
      <c r="I453" s="20">
        <f>I457</f>
        <v>20000</v>
      </c>
      <c r="J453" s="20">
        <f>J457</f>
        <v>6500</v>
      </c>
      <c r="K453" s="7">
        <f>(J453/I453)*100</f>
        <v>32.5</v>
      </c>
    </row>
    <row r="454" spans="2:11" ht="15" customHeight="1">
      <c r="B454" s="6"/>
      <c r="C454" s="6" t="s">
        <v>66</v>
      </c>
      <c r="D454" s="6"/>
      <c r="E454" s="6"/>
      <c r="F454" s="6"/>
      <c r="G454" s="6"/>
      <c r="I454" s="20"/>
      <c r="J454" s="20"/>
      <c r="K454" s="7"/>
    </row>
    <row r="455" spans="2:11" ht="15" customHeight="1">
      <c r="B455" s="6"/>
      <c r="C455" s="6" t="s">
        <v>64</v>
      </c>
      <c r="D455" s="6"/>
      <c r="E455" s="6"/>
      <c r="F455" s="6"/>
      <c r="G455" s="6"/>
      <c r="I455" s="20">
        <f>I457</f>
        <v>20000</v>
      </c>
      <c r="J455" s="20">
        <f>J457</f>
        <v>6500</v>
      </c>
      <c r="K455" s="20">
        <f>K457</f>
        <v>32.5</v>
      </c>
    </row>
    <row r="456" spans="2:11" ht="0.75" customHeight="1">
      <c r="B456" s="6"/>
      <c r="C456" s="6"/>
      <c r="D456" s="6"/>
      <c r="E456" s="6"/>
      <c r="F456" s="6"/>
      <c r="G456" s="6"/>
      <c r="I456" s="20"/>
      <c r="J456" s="20"/>
      <c r="K456" s="7"/>
    </row>
    <row r="457" spans="2:11" ht="12.75">
      <c r="B457" s="6" t="s">
        <v>101</v>
      </c>
      <c r="C457" s="6"/>
      <c r="D457" s="6"/>
      <c r="E457" s="6"/>
      <c r="F457" s="6"/>
      <c r="G457" s="6"/>
      <c r="I457" s="20">
        <f>I459</f>
        <v>20000</v>
      </c>
      <c r="J457" s="20">
        <f>J459</f>
        <v>6500</v>
      </c>
      <c r="K457" s="20">
        <f>K459</f>
        <v>32.5</v>
      </c>
    </row>
    <row r="458" spans="2:11" ht="3.75" customHeight="1">
      <c r="B458" s="6"/>
      <c r="C458" s="6"/>
      <c r="D458" s="6"/>
      <c r="E458" s="6"/>
      <c r="F458" s="6"/>
      <c r="G458" s="6"/>
      <c r="I458" s="20"/>
      <c r="J458" s="20"/>
      <c r="K458" s="7"/>
    </row>
    <row r="459" spans="2:11" ht="12.75">
      <c r="B459" s="5">
        <v>3</v>
      </c>
      <c r="C459" s="6" t="s">
        <v>1</v>
      </c>
      <c r="I459" s="20">
        <f>SUM(I460+I464)</f>
        <v>20000</v>
      </c>
      <c r="J459" s="20">
        <f>SUM(J460+J464)</f>
        <v>6500</v>
      </c>
      <c r="K459" s="7">
        <f>(J459/I459)*100</f>
        <v>32.5</v>
      </c>
    </row>
    <row r="460" spans="2:11" ht="12.75">
      <c r="B460" s="5">
        <v>32</v>
      </c>
      <c r="C460" s="6" t="s">
        <v>8</v>
      </c>
      <c r="I460" s="20">
        <f>I461</f>
        <v>10000</v>
      </c>
      <c r="J460" s="20">
        <f>J461</f>
        <v>0</v>
      </c>
      <c r="K460" s="7">
        <f>(J460/I460)*100</f>
        <v>0</v>
      </c>
    </row>
    <row r="461" spans="2:11" ht="13.5" customHeight="1">
      <c r="B461" s="21">
        <v>323</v>
      </c>
      <c r="C461" s="9" t="s">
        <v>2</v>
      </c>
      <c r="I461" s="17">
        <f>I462</f>
        <v>10000</v>
      </c>
      <c r="J461" s="17">
        <f>J462</f>
        <v>0</v>
      </c>
      <c r="K461" s="10">
        <f>(J461/I461)*100</f>
        <v>0</v>
      </c>
    </row>
    <row r="462" spans="2:11" ht="12.75">
      <c r="B462" s="21">
        <v>3232</v>
      </c>
      <c r="C462" s="9" t="s">
        <v>172</v>
      </c>
      <c r="E462" s="6"/>
      <c r="F462" s="6"/>
      <c r="I462" s="17">
        <v>10000</v>
      </c>
      <c r="J462" s="17">
        <v>0</v>
      </c>
      <c r="K462" s="10">
        <f>(J462/I462)*100</f>
        <v>0</v>
      </c>
    </row>
    <row r="463" spans="2:11" ht="2.25" customHeight="1">
      <c r="B463" s="5"/>
      <c r="C463" s="6"/>
      <c r="I463" s="20"/>
      <c r="J463" s="10"/>
      <c r="K463" s="7"/>
    </row>
    <row r="464" spans="2:11" ht="12.75">
      <c r="B464" s="5">
        <v>38</v>
      </c>
      <c r="C464" s="6" t="s">
        <v>21</v>
      </c>
      <c r="I464" s="20">
        <f>I465</f>
        <v>10000</v>
      </c>
      <c r="J464" s="20">
        <f>J465</f>
        <v>6500</v>
      </c>
      <c r="K464" s="7">
        <f>(J464/I464)*100</f>
        <v>65</v>
      </c>
    </row>
    <row r="465" spans="2:11" ht="15" customHeight="1">
      <c r="B465" s="21">
        <v>381</v>
      </c>
      <c r="C465" s="9" t="s">
        <v>16</v>
      </c>
      <c r="I465" s="17">
        <f>I466</f>
        <v>10000</v>
      </c>
      <c r="J465" s="17">
        <f>J466</f>
        <v>6500</v>
      </c>
      <c r="K465" s="10">
        <f>(J465/I465)*100</f>
        <v>65</v>
      </c>
    </row>
    <row r="466" spans="2:11" ht="12.75">
      <c r="B466" s="23">
        <v>3811</v>
      </c>
      <c r="C466" s="22" t="s">
        <v>167</v>
      </c>
      <c r="I466" s="17">
        <v>10000</v>
      </c>
      <c r="J466" s="17">
        <v>6500</v>
      </c>
      <c r="K466" s="10">
        <f>(J466/I466)*100</f>
        <v>65</v>
      </c>
    </row>
    <row r="467" spans="2:11" ht="12.75">
      <c r="B467" s="21"/>
      <c r="I467" s="17"/>
      <c r="J467" s="10"/>
      <c r="K467" s="7"/>
    </row>
    <row r="468" spans="2:11" ht="12.75">
      <c r="B468" s="6" t="s">
        <v>112</v>
      </c>
      <c r="I468" s="20">
        <f>SUM(I469+I494)</f>
        <v>658700</v>
      </c>
      <c r="J468" s="20">
        <f>SUM(J469+J494)</f>
        <v>98410.42</v>
      </c>
      <c r="K468" s="7">
        <f>(J468/I468)*100</f>
        <v>14.940097161074844</v>
      </c>
    </row>
    <row r="469" spans="2:11" ht="12.75">
      <c r="B469" s="6" t="s">
        <v>102</v>
      </c>
      <c r="C469" s="6"/>
      <c r="D469" s="6"/>
      <c r="E469" s="6"/>
      <c r="F469" s="6"/>
      <c r="G469" s="6"/>
      <c r="I469" s="20">
        <f>I471</f>
        <v>420700</v>
      </c>
      <c r="J469" s="20">
        <f>J471</f>
        <v>67379.94</v>
      </c>
      <c r="K469" s="7">
        <f>(J469/I469)*100</f>
        <v>16.016149275017828</v>
      </c>
    </row>
    <row r="470" spans="2:11" ht="12.75">
      <c r="B470" s="6"/>
      <c r="C470" s="6" t="s">
        <v>66</v>
      </c>
      <c r="D470" s="6"/>
      <c r="E470" s="6"/>
      <c r="F470" s="6"/>
      <c r="G470" s="6"/>
      <c r="I470" s="20"/>
      <c r="J470" s="20"/>
      <c r="K470" s="7"/>
    </row>
    <row r="471" spans="2:11" ht="12.75">
      <c r="B471" s="6"/>
      <c r="C471" s="6" t="s">
        <v>103</v>
      </c>
      <c r="D471" s="6"/>
      <c r="E471" s="6"/>
      <c r="F471" s="6"/>
      <c r="G471" s="6"/>
      <c r="I471" s="20">
        <f>I473+I481+I488</f>
        <v>420700</v>
      </c>
      <c r="J471" s="20">
        <f>J473+J481+J488</f>
        <v>67379.94</v>
      </c>
      <c r="K471" s="7">
        <f>(J471/I471)*100</f>
        <v>16.016149275017828</v>
      </c>
    </row>
    <row r="472" spans="2:11" ht="3.75" customHeight="1">
      <c r="B472" s="6"/>
      <c r="C472" s="6"/>
      <c r="D472" s="6"/>
      <c r="E472" s="6"/>
      <c r="F472" s="6"/>
      <c r="G472" s="6"/>
      <c r="I472" s="20"/>
      <c r="J472" s="20"/>
      <c r="K472" s="7"/>
    </row>
    <row r="473" spans="2:11" ht="12.75">
      <c r="B473" s="6"/>
      <c r="C473" s="6" t="s">
        <v>104</v>
      </c>
      <c r="D473" s="6"/>
      <c r="E473" s="6"/>
      <c r="F473" s="6"/>
      <c r="G473" s="6"/>
      <c r="I473" s="20">
        <f>I475</f>
        <v>160000</v>
      </c>
      <c r="J473" s="20">
        <f>J475</f>
        <v>12975.9</v>
      </c>
      <c r="K473" s="7">
        <f>(J473/I473)*100</f>
        <v>8.109937500000001</v>
      </c>
    </row>
    <row r="474" spans="2:11" ht="3" customHeight="1">
      <c r="B474" s="6"/>
      <c r="C474" s="6"/>
      <c r="D474" s="6"/>
      <c r="E474" s="6"/>
      <c r="F474" s="6"/>
      <c r="G474" s="6"/>
      <c r="I474" s="20"/>
      <c r="J474" s="20"/>
      <c r="K474" s="7"/>
    </row>
    <row r="475" spans="2:11" ht="12.75">
      <c r="B475" s="5">
        <v>3</v>
      </c>
      <c r="C475" s="6" t="s">
        <v>1</v>
      </c>
      <c r="I475" s="20">
        <f>I477</f>
        <v>160000</v>
      </c>
      <c r="J475" s="20">
        <f>J477</f>
        <v>12975.9</v>
      </c>
      <c r="K475" s="7">
        <f>(J475/I475)*100</f>
        <v>8.109937500000001</v>
      </c>
    </row>
    <row r="476" spans="2:11" ht="17.25" customHeight="1">
      <c r="B476" s="5"/>
      <c r="C476" s="6"/>
      <c r="I476" s="20"/>
      <c r="J476" s="20"/>
      <c r="K476" s="36">
        <v>11</v>
      </c>
    </row>
    <row r="477" spans="2:11" ht="12.75">
      <c r="B477" s="5">
        <v>32</v>
      </c>
      <c r="C477" s="6" t="s">
        <v>8</v>
      </c>
      <c r="I477" s="20">
        <f>I478</f>
        <v>160000</v>
      </c>
      <c r="J477" s="20">
        <f>J478</f>
        <v>12975.9</v>
      </c>
      <c r="K477" s="7">
        <f>(J477/I477)*100</f>
        <v>8.109937500000001</v>
      </c>
    </row>
    <row r="478" spans="2:11" ht="14.25" customHeight="1">
      <c r="B478" s="21">
        <v>323</v>
      </c>
      <c r="C478" s="9" t="s">
        <v>2</v>
      </c>
      <c r="I478" s="17">
        <f>I479</f>
        <v>160000</v>
      </c>
      <c r="J478" s="17">
        <f>J479</f>
        <v>12975.9</v>
      </c>
      <c r="K478" s="10">
        <f>(J478/I478)*100</f>
        <v>8.109937500000001</v>
      </c>
    </row>
    <row r="479" spans="2:11" ht="12.75">
      <c r="B479" s="21">
        <v>3232</v>
      </c>
      <c r="C479" s="9" t="s">
        <v>172</v>
      </c>
      <c r="E479" s="6"/>
      <c r="F479" s="6"/>
      <c r="I479" s="17">
        <v>160000</v>
      </c>
      <c r="J479" s="17">
        <v>12975.9</v>
      </c>
      <c r="K479" s="10">
        <f>(J479/I479)*100</f>
        <v>8.109937500000001</v>
      </c>
    </row>
    <row r="480" spans="2:11" ht="3.75" customHeight="1">
      <c r="B480" s="21"/>
      <c r="E480" s="6"/>
      <c r="F480" s="6"/>
      <c r="I480" s="17"/>
      <c r="J480" s="17"/>
      <c r="K480" s="10"/>
    </row>
    <row r="481" spans="2:11" ht="15" customHeight="1">
      <c r="B481" s="5"/>
      <c r="C481" s="6" t="s">
        <v>105</v>
      </c>
      <c r="D481" s="6"/>
      <c r="E481" s="6"/>
      <c r="F481" s="6"/>
      <c r="G481" s="6"/>
      <c r="H481" s="6"/>
      <c r="I481" s="20">
        <f>I483</f>
        <v>190700</v>
      </c>
      <c r="J481" s="20">
        <f>J483</f>
        <v>54404.04</v>
      </c>
      <c r="K481" s="7">
        <f>(J481/I481)*100</f>
        <v>28.52859989512323</v>
      </c>
    </row>
    <row r="482" spans="2:11" ht="3.75" customHeight="1">
      <c r="B482" s="21"/>
      <c r="I482" s="17"/>
      <c r="J482" s="17"/>
      <c r="K482" s="7"/>
    </row>
    <row r="483" spans="2:11" ht="12.75" customHeight="1">
      <c r="B483" s="5">
        <v>3</v>
      </c>
      <c r="C483" s="6" t="s">
        <v>1</v>
      </c>
      <c r="I483" s="20">
        <f aca="true" t="shared" si="35" ref="I483:J485">I484</f>
        <v>190700</v>
      </c>
      <c r="J483" s="20">
        <f t="shared" si="35"/>
        <v>54404.04</v>
      </c>
      <c r="K483" s="7">
        <f>(J483/I483)*100</f>
        <v>28.52859989512323</v>
      </c>
    </row>
    <row r="484" spans="2:11" ht="12.75">
      <c r="B484" s="5">
        <v>38</v>
      </c>
      <c r="C484" s="6" t="s">
        <v>21</v>
      </c>
      <c r="I484" s="20">
        <f t="shared" si="35"/>
        <v>190700</v>
      </c>
      <c r="J484" s="20">
        <f t="shared" si="35"/>
        <v>54404.04</v>
      </c>
      <c r="K484" s="7">
        <f>(J484/I484)*100</f>
        <v>28.52859989512323</v>
      </c>
    </row>
    <row r="485" spans="2:11" ht="12.75">
      <c r="B485" s="21">
        <v>381</v>
      </c>
      <c r="C485" s="9" t="s">
        <v>16</v>
      </c>
      <c r="I485" s="17">
        <f t="shared" si="35"/>
        <v>190700</v>
      </c>
      <c r="J485" s="17">
        <f t="shared" si="35"/>
        <v>54404.04</v>
      </c>
      <c r="K485" s="10">
        <f>(J485/I485)*100</f>
        <v>28.52859989512323</v>
      </c>
    </row>
    <row r="486" spans="2:11" ht="12.75">
      <c r="B486" s="23">
        <v>3811</v>
      </c>
      <c r="C486" s="22" t="s">
        <v>167</v>
      </c>
      <c r="I486" s="17">
        <v>190700</v>
      </c>
      <c r="J486" s="17">
        <v>54404.04</v>
      </c>
      <c r="K486" s="10">
        <f>(J486/I486)*100</f>
        <v>28.52859989512323</v>
      </c>
    </row>
    <row r="487" spans="2:11" ht="4.5" customHeight="1">
      <c r="B487" s="21"/>
      <c r="I487" s="17"/>
      <c r="J487" s="10"/>
      <c r="K487" s="7"/>
    </row>
    <row r="488" spans="2:11" ht="12.75">
      <c r="B488" s="21"/>
      <c r="C488" s="6" t="s">
        <v>205</v>
      </c>
      <c r="D488" s="6"/>
      <c r="E488" s="6"/>
      <c r="I488" s="20">
        <f aca="true" t="shared" si="36" ref="I488:J490">I489</f>
        <v>70000</v>
      </c>
      <c r="J488" s="20">
        <f t="shared" si="36"/>
        <v>0</v>
      </c>
      <c r="K488" s="7">
        <f>(J488/I488)*100</f>
        <v>0</v>
      </c>
    </row>
    <row r="489" spans="2:11" ht="12.75">
      <c r="B489" s="5">
        <v>3</v>
      </c>
      <c r="C489" s="6" t="s">
        <v>1</v>
      </c>
      <c r="I489" s="20">
        <f t="shared" si="36"/>
        <v>70000</v>
      </c>
      <c r="J489" s="20">
        <f t="shared" si="36"/>
        <v>0</v>
      </c>
      <c r="K489" s="7">
        <f>(J489/I489)*100</f>
        <v>0</v>
      </c>
    </row>
    <row r="490" spans="2:11" ht="12.75">
      <c r="B490" s="5">
        <v>32</v>
      </c>
      <c r="C490" s="6" t="s">
        <v>8</v>
      </c>
      <c r="I490" s="20">
        <f t="shared" si="36"/>
        <v>70000</v>
      </c>
      <c r="J490" s="7">
        <f t="shared" si="36"/>
        <v>0</v>
      </c>
      <c r="K490" s="7">
        <f>(J490/I490)*100</f>
        <v>0</v>
      </c>
    </row>
    <row r="491" spans="2:11" ht="12.75">
      <c r="B491" s="21">
        <v>323</v>
      </c>
      <c r="C491" s="9" t="s">
        <v>19</v>
      </c>
      <c r="I491" s="17">
        <v>70000</v>
      </c>
      <c r="J491" s="10">
        <v>0</v>
      </c>
      <c r="K491" s="10">
        <f>(J491/I491)*100</f>
        <v>0</v>
      </c>
    </row>
    <row r="492" spans="2:11" ht="12.75">
      <c r="B492" s="21">
        <v>3239</v>
      </c>
      <c r="C492" s="9" t="s">
        <v>162</v>
      </c>
      <c r="I492" s="17">
        <v>70000</v>
      </c>
      <c r="J492" s="10">
        <v>0</v>
      </c>
      <c r="K492" s="10">
        <f>(J492/I492)*100</f>
        <v>0</v>
      </c>
    </row>
    <row r="493" spans="2:11" ht="9" customHeight="1">
      <c r="B493" s="21"/>
      <c r="I493" s="17"/>
      <c r="J493" s="10"/>
      <c r="K493" s="6"/>
    </row>
    <row r="494" spans="2:11" ht="12.75">
      <c r="B494" s="6" t="s">
        <v>106</v>
      </c>
      <c r="C494" s="6"/>
      <c r="D494" s="6"/>
      <c r="E494" s="6"/>
      <c r="F494" s="6"/>
      <c r="G494" s="6"/>
      <c r="I494" s="20">
        <f>SUM(I498+I508+I517)</f>
        <v>238000</v>
      </c>
      <c r="J494" s="20">
        <f>SUM(J498+J508+J517)</f>
        <v>31030.48</v>
      </c>
      <c r="K494" s="7">
        <f>(J494/I494)*100</f>
        <v>13.038016806722688</v>
      </c>
    </row>
    <row r="495" spans="2:11" ht="3.75" customHeight="1">
      <c r="B495" s="21"/>
      <c r="I495" s="17"/>
      <c r="J495" s="17"/>
      <c r="K495" s="7"/>
    </row>
    <row r="496" spans="2:11" ht="12.75">
      <c r="B496" s="21"/>
      <c r="C496" s="6" t="s">
        <v>107</v>
      </c>
      <c r="D496" s="6"/>
      <c r="E496" s="6"/>
      <c r="F496" s="6"/>
      <c r="G496" s="6"/>
      <c r="I496" s="17"/>
      <c r="J496" s="17"/>
      <c r="K496" s="7"/>
    </row>
    <row r="497" spans="2:11" ht="3.75" customHeight="1">
      <c r="B497" s="21"/>
      <c r="C497" s="6"/>
      <c r="D497" s="6"/>
      <c r="E497" s="6"/>
      <c r="F497" s="6"/>
      <c r="G497" s="6"/>
      <c r="I497" s="17"/>
      <c r="J497" s="17"/>
      <c r="K497" s="7"/>
    </row>
    <row r="498" spans="2:11" ht="12.75">
      <c r="B498" s="6"/>
      <c r="C498" s="6" t="s">
        <v>108</v>
      </c>
      <c r="D498" s="6"/>
      <c r="E498" s="6"/>
      <c r="F498" s="6"/>
      <c r="G498" s="6"/>
      <c r="I498" s="20">
        <f>I499</f>
        <v>72000</v>
      </c>
      <c r="J498" s="20">
        <f>J499</f>
        <v>15000</v>
      </c>
      <c r="K498" s="7">
        <f>(J498/I498)*100</f>
        <v>20.833333333333336</v>
      </c>
    </row>
    <row r="499" spans="2:11" ht="12.75">
      <c r="B499" s="5">
        <v>3</v>
      </c>
      <c r="C499" s="6" t="s">
        <v>1</v>
      </c>
      <c r="I499" s="20">
        <f>SUM(I500+I504)</f>
        <v>72000</v>
      </c>
      <c r="J499" s="20">
        <f>SUM(J500+J504)</f>
        <v>15000</v>
      </c>
      <c r="K499" s="7">
        <f>(J499/I499)*100</f>
        <v>20.833333333333336</v>
      </c>
    </row>
    <row r="500" spans="2:11" ht="12.75">
      <c r="B500" s="5">
        <v>32</v>
      </c>
      <c r="C500" s="6" t="s">
        <v>8</v>
      </c>
      <c r="I500" s="20">
        <f>I501</f>
        <v>5000</v>
      </c>
      <c r="J500" s="20">
        <f>J501</f>
        <v>0</v>
      </c>
      <c r="K500" s="7">
        <f>(J500/I500)*100</f>
        <v>0</v>
      </c>
    </row>
    <row r="501" spans="2:11" ht="12.75">
      <c r="B501" s="21">
        <v>329</v>
      </c>
      <c r="C501" s="9" t="s">
        <v>63</v>
      </c>
      <c r="I501" s="17">
        <f>I502</f>
        <v>5000</v>
      </c>
      <c r="J501" s="17">
        <f>J502</f>
        <v>0</v>
      </c>
      <c r="K501" s="10">
        <f>(J501/I501)*100</f>
        <v>0</v>
      </c>
    </row>
    <row r="502" spans="2:11" ht="12.75">
      <c r="B502" s="21">
        <v>3299</v>
      </c>
      <c r="C502" s="9" t="s">
        <v>63</v>
      </c>
      <c r="I502" s="17">
        <v>5000</v>
      </c>
      <c r="J502" s="10">
        <v>0</v>
      </c>
      <c r="K502" s="10">
        <f>(J502/I502)*100</f>
        <v>0</v>
      </c>
    </row>
    <row r="503" spans="2:11" ht="3" customHeight="1">
      <c r="B503" s="21"/>
      <c r="I503" s="17"/>
      <c r="J503" s="10"/>
      <c r="K503" s="7"/>
    </row>
    <row r="504" spans="2:11" ht="12.75">
      <c r="B504" s="5">
        <v>38</v>
      </c>
      <c r="C504" s="6" t="s">
        <v>21</v>
      </c>
      <c r="I504" s="20">
        <f>I505</f>
        <v>67000</v>
      </c>
      <c r="J504" s="20">
        <f>J505</f>
        <v>15000</v>
      </c>
      <c r="K504" s="7">
        <f>(J504/I504)*100</f>
        <v>22.388059701492537</v>
      </c>
    </row>
    <row r="505" spans="2:11" ht="12.75">
      <c r="B505" s="21">
        <v>381</v>
      </c>
      <c r="C505" s="9" t="s">
        <v>16</v>
      </c>
      <c r="I505" s="17">
        <f>I506</f>
        <v>67000</v>
      </c>
      <c r="J505" s="17">
        <f>J506</f>
        <v>15000</v>
      </c>
      <c r="K505" s="10">
        <f>(J505/I505)*100</f>
        <v>22.388059701492537</v>
      </c>
    </row>
    <row r="506" spans="2:11" ht="12.75">
      <c r="B506" s="23">
        <v>3811</v>
      </c>
      <c r="C506" s="22" t="s">
        <v>167</v>
      </c>
      <c r="I506" s="17">
        <v>67000</v>
      </c>
      <c r="J506" s="17">
        <v>15000</v>
      </c>
      <c r="K506" s="10">
        <f>(J506/I506)*100</f>
        <v>22.388059701492537</v>
      </c>
    </row>
    <row r="507" spans="2:11" ht="6" customHeight="1">
      <c r="B507" s="23"/>
      <c r="C507" s="31"/>
      <c r="D507" s="25"/>
      <c r="E507" s="25"/>
      <c r="F507" s="25"/>
      <c r="G507" s="25"/>
      <c r="H507" s="25"/>
      <c r="I507" s="27"/>
      <c r="J507" s="27"/>
      <c r="K507" s="7"/>
    </row>
    <row r="508" spans="2:11" ht="12.75">
      <c r="B508" s="21"/>
      <c r="C508" s="6" t="s">
        <v>83</v>
      </c>
      <c r="D508" s="6"/>
      <c r="E508" s="6"/>
      <c r="F508" s="6"/>
      <c r="G508" s="6"/>
      <c r="H508" s="6"/>
      <c r="I508" s="20">
        <f>I509</f>
        <v>66000</v>
      </c>
      <c r="J508" s="20">
        <f>J509</f>
        <v>16030.48</v>
      </c>
      <c r="K508" s="7">
        <f aca="true" t="shared" si="37" ref="K508:K515">(J508/I508)*100</f>
        <v>24.28860606060606</v>
      </c>
    </row>
    <row r="509" spans="2:11" ht="12.75">
      <c r="B509" s="5">
        <v>3</v>
      </c>
      <c r="C509" s="6" t="s">
        <v>1</v>
      </c>
      <c r="D509" s="6"/>
      <c r="E509" s="6"/>
      <c r="F509" s="6"/>
      <c r="G509" s="6"/>
      <c r="H509" s="6"/>
      <c r="I509" s="7">
        <f>I510</f>
        <v>66000</v>
      </c>
      <c r="J509" s="7">
        <f>J510</f>
        <v>16030.48</v>
      </c>
      <c r="K509" s="7">
        <f t="shared" si="37"/>
        <v>24.28860606060606</v>
      </c>
    </row>
    <row r="510" spans="2:11" ht="12.75">
      <c r="B510" s="5">
        <v>32</v>
      </c>
      <c r="C510" s="6" t="s">
        <v>8</v>
      </c>
      <c r="D510" s="6"/>
      <c r="E510" s="6"/>
      <c r="F510" s="6"/>
      <c r="G510" s="6"/>
      <c r="H510" s="6"/>
      <c r="I510" s="7">
        <f>I511+I514</f>
        <v>66000</v>
      </c>
      <c r="J510" s="7">
        <f>J511+J514</f>
        <v>16030.48</v>
      </c>
      <c r="K510" s="7">
        <f t="shared" si="37"/>
        <v>24.28860606060606</v>
      </c>
    </row>
    <row r="511" spans="2:11" ht="12.75">
      <c r="B511" s="21">
        <v>322</v>
      </c>
      <c r="C511" s="9" t="s">
        <v>9</v>
      </c>
      <c r="E511" s="6"/>
      <c r="F511" s="6"/>
      <c r="I511" s="17">
        <f>I512+I513</f>
        <v>26000</v>
      </c>
      <c r="J511" s="17">
        <f>J512+J513</f>
        <v>16030.48</v>
      </c>
      <c r="K511" s="10">
        <f t="shared" si="37"/>
        <v>61.65569230769231</v>
      </c>
    </row>
    <row r="512" spans="2:11" ht="12.75">
      <c r="B512" s="21">
        <v>3223</v>
      </c>
      <c r="C512" s="9" t="s">
        <v>157</v>
      </c>
      <c r="E512" s="6"/>
      <c r="F512" s="6"/>
      <c r="I512" s="17">
        <v>10000</v>
      </c>
      <c r="J512" s="17">
        <v>3042.91</v>
      </c>
      <c r="K512" s="10">
        <f t="shared" si="37"/>
        <v>30.4291</v>
      </c>
    </row>
    <row r="513" spans="2:11" ht="12.75">
      <c r="B513" s="21">
        <v>3224</v>
      </c>
      <c r="C513" s="9" t="s">
        <v>181</v>
      </c>
      <c r="I513" s="10">
        <v>16000</v>
      </c>
      <c r="J513" s="10">
        <v>12987.57</v>
      </c>
      <c r="K513" s="10">
        <f t="shared" si="37"/>
        <v>81.1723125</v>
      </c>
    </row>
    <row r="514" spans="2:11" ht="12.75">
      <c r="B514" s="21">
        <v>323</v>
      </c>
      <c r="C514" s="9" t="s">
        <v>19</v>
      </c>
      <c r="E514" s="6"/>
      <c r="F514" s="6"/>
      <c r="I514" s="17">
        <f>I515</f>
        <v>40000</v>
      </c>
      <c r="J514" s="17">
        <f>J515</f>
        <v>0</v>
      </c>
      <c r="K514" s="10">
        <f t="shared" si="37"/>
        <v>0</v>
      </c>
    </row>
    <row r="515" spans="2:11" ht="12.75">
      <c r="B515" s="21">
        <v>3232</v>
      </c>
      <c r="C515" s="9" t="s">
        <v>172</v>
      </c>
      <c r="E515" s="6"/>
      <c r="F515" s="6"/>
      <c r="I515" s="17">
        <v>40000</v>
      </c>
      <c r="J515" s="17">
        <v>0</v>
      </c>
      <c r="K515" s="10">
        <f t="shared" si="37"/>
        <v>0</v>
      </c>
    </row>
    <row r="516" spans="2:11" ht="4.5" customHeight="1">
      <c r="B516" s="21"/>
      <c r="E516" s="6"/>
      <c r="F516" s="6"/>
      <c r="I516" s="17"/>
      <c r="J516" s="17"/>
      <c r="K516" s="10"/>
    </row>
    <row r="517" spans="2:11" ht="12.75">
      <c r="B517" s="21"/>
      <c r="C517" s="6" t="s">
        <v>202</v>
      </c>
      <c r="D517" s="6"/>
      <c r="E517" s="6"/>
      <c r="F517" s="6"/>
      <c r="G517" s="6"/>
      <c r="H517" s="6"/>
      <c r="I517" s="20">
        <f>I519</f>
        <v>100000</v>
      </c>
      <c r="J517" s="20">
        <f>J519</f>
        <v>0</v>
      </c>
      <c r="K517" s="7">
        <f>(J517/I517)*100</f>
        <v>0</v>
      </c>
    </row>
    <row r="518" spans="2:11" ht="12.75">
      <c r="B518" s="21"/>
      <c r="C518" s="6" t="s">
        <v>203</v>
      </c>
      <c r="D518" s="6"/>
      <c r="E518" s="6"/>
      <c r="F518" s="6"/>
      <c r="G518" s="6"/>
      <c r="H518" s="6"/>
      <c r="I518" s="20"/>
      <c r="J518" s="20"/>
      <c r="K518" s="7"/>
    </row>
    <row r="519" spans="2:11" ht="12.75">
      <c r="B519" s="5">
        <v>3</v>
      </c>
      <c r="C519" s="6" t="s">
        <v>1</v>
      </c>
      <c r="D519" s="6"/>
      <c r="E519" s="6"/>
      <c r="F519" s="6"/>
      <c r="G519" s="6"/>
      <c r="H519" s="6"/>
      <c r="I519" s="7">
        <f>I520</f>
        <v>100000</v>
      </c>
      <c r="J519" s="7">
        <f>J520</f>
        <v>0</v>
      </c>
      <c r="K519" s="7">
        <f>(J519/I519)*100</f>
        <v>0</v>
      </c>
    </row>
    <row r="520" spans="2:11" ht="12.75">
      <c r="B520" s="5">
        <v>32</v>
      </c>
      <c r="C520" s="6" t="s">
        <v>8</v>
      </c>
      <c r="D520" s="6"/>
      <c r="E520" s="6"/>
      <c r="F520" s="6"/>
      <c r="I520" s="7">
        <f>I521</f>
        <v>100000</v>
      </c>
      <c r="J520" s="7">
        <f>J521</f>
        <v>0</v>
      </c>
      <c r="K520" s="7">
        <f>(J520/I520)*100</f>
        <v>0</v>
      </c>
    </row>
    <row r="521" spans="2:11" ht="12.75">
      <c r="B521" s="21">
        <v>329</v>
      </c>
      <c r="C521" s="9" t="s">
        <v>63</v>
      </c>
      <c r="I521" s="17">
        <f>I522</f>
        <v>100000</v>
      </c>
      <c r="J521" s="10">
        <v>0</v>
      </c>
      <c r="K521" s="10">
        <f>(J521/I521)*100</f>
        <v>0</v>
      </c>
    </row>
    <row r="522" spans="2:11" ht="12.75">
      <c r="B522" s="21">
        <v>3299</v>
      </c>
      <c r="C522" s="9" t="s">
        <v>63</v>
      </c>
      <c r="I522" s="17">
        <v>100000</v>
      </c>
      <c r="J522" s="10">
        <v>0</v>
      </c>
      <c r="K522" s="10">
        <f>(J522/I522)*100</f>
        <v>0</v>
      </c>
    </row>
    <row r="523" spans="2:11" ht="47.25" customHeight="1">
      <c r="B523" s="21"/>
      <c r="I523" s="17"/>
      <c r="J523" s="10"/>
      <c r="K523" s="36">
        <v>12</v>
      </c>
    </row>
    <row r="524" spans="2:11" ht="27" customHeight="1">
      <c r="B524" s="21"/>
      <c r="E524" s="6"/>
      <c r="F524" s="6"/>
      <c r="G524" s="14" t="s">
        <v>199</v>
      </c>
      <c r="I524" s="17"/>
      <c r="J524" s="17"/>
      <c r="K524" s="10"/>
    </row>
    <row r="525" spans="2:11" ht="8.25" customHeight="1">
      <c r="B525" s="21"/>
      <c r="E525" s="6"/>
      <c r="F525" s="6"/>
      <c r="G525" s="14"/>
      <c r="I525" s="17"/>
      <c r="J525" s="17"/>
      <c r="K525" s="10"/>
    </row>
    <row r="526" spans="2:11" ht="12.75">
      <c r="B526" s="21" t="s">
        <v>237</v>
      </c>
      <c r="E526" s="6"/>
      <c r="F526" s="6"/>
      <c r="G526" s="14"/>
      <c r="I526" s="17"/>
      <c r="J526" s="17"/>
      <c r="K526" s="10"/>
    </row>
    <row r="527" spans="2:11" ht="12.75">
      <c r="B527" s="21" t="s">
        <v>219</v>
      </c>
      <c r="E527" s="6"/>
      <c r="F527" s="6"/>
      <c r="G527" s="14"/>
      <c r="I527" s="17"/>
      <c r="J527" s="17"/>
      <c r="K527" s="10"/>
    </row>
    <row r="528" spans="2:11" ht="12.75">
      <c r="B528" s="21"/>
      <c r="E528" s="6"/>
      <c r="F528" s="6"/>
      <c r="G528" s="14"/>
      <c r="I528" s="17"/>
      <c r="J528" s="17"/>
      <c r="K528" s="10"/>
    </row>
    <row r="529" spans="2:11" ht="20.25" customHeight="1">
      <c r="B529" s="21"/>
      <c r="E529" s="6"/>
      <c r="F529" s="6"/>
      <c r="G529" s="14" t="s">
        <v>194</v>
      </c>
      <c r="I529" s="17"/>
      <c r="J529" s="17"/>
      <c r="K529" s="10"/>
    </row>
    <row r="530" spans="2:11" ht="8.25" customHeight="1">
      <c r="B530" s="21"/>
      <c r="E530" s="6"/>
      <c r="F530" s="6"/>
      <c r="G530" s="14"/>
      <c r="I530" s="17"/>
      <c r="J530" s="17"/>
      <c r="K530" s="10"/>
    </row>
    <row r="531" spans="2:16" ht="12.75">
      <c r="B531" s="39" t="s">
        <v>228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</row>
    <row r="532" spans="2:16" ht="5.25" customHeight="1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1" ht="15.75" customHeight="1">
      <c r="B533" s="21" t="s">
        <v>227</v>
      </c>
      <c r="E533" s="6"/>
      <c r="F533" s="6"/>
      <c r="G533" s="14"/>
      <c r="I533" s="17"/>
      <c r="J533" s="17"/>
      <c r="K533" s="10"/>
    </row>
    <row r="534" spans="2:11" ht="15.75" customHeight="1">
      <c r="B534" s="21"/>
      <c r="E534" s="6"/>
      <c r="F534" s="6"/>
      <c r="G534" s="14"/>
      <c r="I534" s="17"/>
      <c r="J534" s="17"/>
      <c r="K534" s="10"/>
    </row>
    <row r="535" ht="12.75">
      <c r="B535" s="9" t="s">
        <v>128</v>
      </c>
    </row>
    <row r="536" ht="7.5" customHeight="1" hidden="1">
      <c r="H536" s="9" t="s">
        <v>32</v>
      </c>
    </row>
    <row r="537" ht="12.75">
      <c r="G537" s="14" t="s">
        <v>238</v>
      </c>
    </row>
    <row r="538" ht="9.75" customHeight="1"/>
    <row r="539" ht="12.75">
      <c r="B539" s="9" t="s">
        <v>130</v>
      </c>
    </row>
    <row r="540" ht="12.75">
      <c r="B540" s="9" t="s">
        <v>129</v>
      </c>
    </row>
    <row r="542" ht="12.75">
      <c r="G542" s="14" t="s">
        <v>131</v>
      </c>
    </row>
    <row r="543" ht="3" customHeight="1"/>
    <row r="544" ht="7.5" customHeight="1"/>
    <row r="545" ht="12.75">
      <c r="B545" s="9" t="s">
        <v>229</v>
      </c>
    </row>
    <row r="546" ht="12.75">
      <c r="B546" s="9" t="s">
        <v>239</v>
      </c>
    </row>
    <row r="547" spans="2:9" ht="12.75">
      <c r="B547" s="9" t="s">
        <v>226</v>
      </c>
      <c r="I547" s="7"/>
    </row>
    <row r="548" ht="12.75">
      <c r="I548" s="7"/>
    </row>
    <row r="549" ht="12.75">
      <c r="J549" s="6" t="s">
        <v>240</v>
      </c>
    </row>
    <row r="550" ht="12.75">
      <c r="J550" s="6" t="s">
        <v>204</v>
      </c>
    </row>
    <row r="569" ht="12.75">
      <c r="K569" s="36">
        <v>13</v>
      </c>
    </row>
  </sheetData>
  <mergeCells count="3">
    <mergeCell ref="B36:P37"/>
    <mergeCell ref="B177:O179"/>
    <mergeCell ref="B531:P532"/>
  </mergeCells>
  <printOptions/>
  <pageMargins left="0.3937007874015748" right="0.3937007874015748" top="0.31496062992125984" bottom="0.31496062992125984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Gornja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non</cp:lastModifiedBy>
  <cp:lastPrinted>2013-11-25T12:01:42Z</cp:lastPrinted>
  <dcterms:created xsi:type="dcterms:W3CDTF">2003-12-09T13:59:03Z</dcterms:created>
  <dcterms:modified xsi:type="dcterms:W3CDTF">2013-11-25T12:01:48Z</dcterms:modified>
  <cp:category/>
  <cp:version/>
  <cp:contentType/>
  <cp:contentStatus/>
</cp:coreProperties>
</file>