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220" windowWidth="11775" windowHeight="4740" activeTab="0"/>
  </bookViews>
  <sheets>
    <sheet name="Prihodi, rashodi- proračun 2013" sheetId="1" r:id="rId1"/>
  </sheets>
  <definedNames/>
  <calcPr fullCalcOnLoad="1"/>
</workbook>
</file>

<file path=xl/sharedStrings.xml><?xml version="1.0" encoding="utf-8"?>
<sst xmlns="http://schemas.openxmlformats.org/spreadsheetml/2006/main" count="314" uniqueCount="190">
  <si>
    <t>Rashodi poslovanja</t>
  </si>
  <si>
    <t>Rashodi za usluge</t>
  </si>
  <si>
    <t>Ostali nespomenuti rashodi poslovanja</t>
  </si>
  <si>
    <t>Ostali rashodi</t>
  </si>
  <si>
    <t>Rashodi za zaposlene</t>
  </si>
  <si>
    <t>Ostali rashodi za zaposlene</t>
  </si>
  <si>
    <t>Doprinosi na plaće</t>
  </si>
  <si>
    <t>Materijalni rashodi</t>
  </si>
  <si>
    <t>Rashodi za materijal i energiju</t>
  </si>
  <si>
    <t>Financijski rashodi</t>
  </si>
  <si>
    <t>Rashodi za nabavu nefinancijske imovine</t>
  </si>
  <si>
    <t>Postrojenja i oprema</t>
  </si>
  <si>
    <t>Rashodi za nabavu neproizvodne imovine</t>
  </si>
  <si>
    <t>Materijalna imovina - prirodna bogatstva</t>
  </si>
  <si>
    <t>Rashodi za nabavu proizvodne dugotrajne imovine</t>
  </si>
  <si>
    <t>Tekuće donacije</t>
  </si>
  <si>
    <t xml:space="preserve">Plaće </t>
  </si>
  <si>
    <t>Naknada troškova zaposlenima</t>
  </si>
  <si>
    <t xml:space="preserve">Rashodi za usluge </t>
  </si>
  <si>
    <t xml:space="preserve">Ostali nespomenuti rashodi poslovanja </t>
  </si>
  <si>
    <t>Ostali financijski rashodi</t>
  </si>
  <si>
    <t xml:space="preserve">Ostali rashodi   </t>
  </si>
  <si>
    <t>Prihodi od poreza</t>
  </si>
  <si>
    <t>Porez i prirez na dohodak</t>
  </si>
  <si>
    <t>Porezi na imovinu</t>
  </si>
  <si>
    <t>Porezi na robu i usluge</t>
  </si>
  <si>
    <t xml:space="preserve">Pomoći iz proračuna </t>
  </si>
  <si>
    <t>Prihodi od imovine</t>
  </si>
  <si>
    <t xml:space="preserve">Prihodi od financijske imovine </t>
  </si>
  <si>
    <t>Prihodi od nefinancijske imovine</t>
  </si>
  <si>
    <t xml:space="preserve">Administrativne (upravne) pristojbe </t>
  </si>
  <si>
    <t xml:space="preserve">Prihodi po posebnim propisima </t>
  </si>
  <si>
    <t xml:space="preserve">Ostali prihodi </t>
  </si>
  <si>
    <t>Predsjednica:</t>
  </si>
  <si>
    <t>A)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</si>
  <si>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</si>
  <si>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</si>
  <si>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</si>
  <si>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 xml:space="preserve">    Razlika - višak/manjak</t>
  </si>
  <si>
    <t>B) RAČUN 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</si>
  <si>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</si>
  <si>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</si>
  <si>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</si>
  <si>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Prihodi od administativnih pristojbi i po posebnim propisima</t>
  </si>
  <si>
    <t>Donacije od pravnih i fizičkih osoba izvan opće države</t>
  </si>
  <si>
    <t>Plaće</t>
  </si>
  <si>
    <t>Doprinos na plaće</t>
  </si>
  <si>
    <t>Rashodi za nabavu proizvedene dugotrajne imovine</t>
  </si>
  <si>
    <t xml:space="preserve">    Višak/manjak + neto finaciranje </t>
  </si>
  <si>
    <t>Vrsta prihoda</t>
  </si>
  <si>
    <t>Naknade troškova zaposlenima</t>
  </si>
  <si>
    <t>Građevinski objekti</t>
  </si>
  <si>
    <t>A)  RAČUN PRIHODA I RASHODA</t>
  </si>
  <si>
    <t>Funkcijska klasifikacija: 01 - Opće javne usluge</t>
  </si>
  <si>
    <t>Aktivnost: Predstavnička i izvršna tijela</t>
  </si>
  <si>
    <t>Aktivnost: Administarativno, tehničko i stručno osoblje</t>
  </si>
  <si>
    <t>Funkcijska klasifikacija: 06 - Usluge unapređenja stanovanja i zajednice</t>
  </si>
  <si>
    <t>Funkcijska klasifikacija: 09 - Obrazovanje</t>
  </si>
  <si>
    <t>Ostali nespomenutu rashodi poslovanja</t>
  </si>
  <si>
    <t>Aktivnost: Djelatnost sportskih udruga</t>
  </si>
  <si>
    <t>Funkcijska klasifikacija: 10 - Socijalna zaštita</t>
  </si>
  <si>
    <t>Funkcijska klasifikacija: 08 - Rekreacija, kultura i religija</t>
  </si>
  <si>
    <t>Pomoći iz inozemstva (darovnice) i od subjekata unutar opće države</t>
  </si>
  <si>
    <t>Program: Rad jedinstvenog upravnog odjela</t>
  </si>
  <si>
    <t>Tekući projekt: Opremanje upravnog odjela</t>
  </si>
  <si>
    <t>Aktivnost: Osnovna djelatnost</t>
  </si>
  <si>
    <t>Tekući projekt: Nabava opreme</t>
  </si>
  <si>
    <t>Aktivnost: Dom hrvatskih branitelja</t>
  </si>
  <si>
    <t>Aktivnost: Investicijsko održavanje cesta</t>
  </si>
  <si>
    <t>Aktivnost: Javna rasvjeta</t>
  </si>
  <si>
    <t>Aktivnost: Društveni i vatrogasni domovi</t>
  </si>
  <si>
    <t>Aktivnost: Osnovna škola Kalnik</t>
  </si>
  <si>
    <t>Naknade građanima i kućanstvima na temelju osiguranja i druge naknade</t>
  </si>
  <si>
    <t>Ostale naknade građanima i kućanstvima iz proračuna</t>
  </si>
  <si>
    <t>Aktivnost: Osnovna škola S. R. Erdody Gornja Rijeka</t>
  </si>
  <si>
    <t>Aktivnost: Pomoć pojedincima i obiteljima</t>
  </si>
  <si>
    <t>Aktivnost: Održavanje kulturnih i sakralnih objekata</t>
  </si>
  <si>
    <t>Aktivnost: Ostale društvene organizacije i vjerske zajednice</t>
  </si>
  <si>
    <t>Funkcijska klasifikacija: 03 - Javni red i sigurnost</t>
  </si>
  <si>
    <t>Aktivnost: Vatrogastvo i civilna zaštita</t>
  </si>
  <si>
    <t>Aktivnost: Tekuće održavanje javnih površina, cesta i puteva</t>
  </si>
  <si>
    <t>Rashodi za nabavu nefinacijske imovine</t>
  </si>
  <si>
    <t>Rashdi za nabavu proizvedene dugotrajne imovine</t>
  </si>
  <si>
    <t>Nagrade građanima i kućanstvima na temelju osiguranja i druge naknade</t>
  </si>
  <si>
    <t>Nagrade građanima i kućanstvima na temelju osiguranja i drugih naknada</t>
  </si>
  <si>
    <t>Nematerijalna proizvedena imovina</t>
  </si>
  <si>
    <t>Aktivnost: Groblje Kalnik i Vojnovec Kalnički</t>
  </si>
  <si>
    <t>Postrojenje i oprema</t>
  </si>
  <si>
    <t>Program: Rad općinskog vijeća</t>
  </si>
  <si>
    <t>VZO Kalnik</t>
  </si>
  <si>
    <t>Civilna zaštita</t>
  </si>
  <si>
    <t>Naknade građanima i kućanstvima na temelju osiguranja i drugih naknada</t>
  </si>
  <si>
    <t>PREDSJEDNIK:</t>
  </si>
  <si>
    <t>Dražen Car</t>
  </si>
  <si>
    <t>Glavni program: Rad općinskog vijeća</t>
  </si>
  <si>
    <t>Glavni program: Rad jedinstvenog upravnog odjela</t>
  </si>
  <si>
    <t>Glavni program: Program održavanja komunalne infrastrukture</t>
  </si>
  <si>
    <t>Program: Program održavanja komunalne infrastrukture</t>
  </si>
  <si>
    <t>Glavni program: Program javnih potreba u djelatnosti predškolskog odgoja</t>
  </si>
  <si>
    <t>Program: Program javnih potreba u djelatnosti predškolskog odgoja</t>
  </si>
  <si>
    <t>Program: Program javnih potreba u osnovnom školstvu</t>
  </si>
  <si>
    <t>Glavni program: Program javnih potreba u socijalnoj skrbi</t>
  </si>
  <si>
    <t>Program: Program javnih potreba u socijalnoj skrbi</t>
  </si>
  <si>
    <t>Glavni program: Program javnih potreba u športu</t>
  </si>
  <si>
    <t>Glavni program: Program javnih potreba u kulturi</t>
  </si>
  <si>
    <t>Program: Program javnih potreba u kulturi</t>
  </si>
  <si>
    <t>Pomoć od međunarodnih organizacija</t>
  </si>
  <si>
    <t>PRIHODI POSLOVANJA</t>
  </si>
  <si>
    <t>Povećanje/smanjenje</t>
  </si>
  <si>
    <t>Komunalni doprinosi i naknade</t>
  </si>
  <si>
    <t>Primici od zaduživanja</t>
  </si>
  <si>
    <t>Primljeni zajmovi od trgovačkih društava i obrtnika izvan javnog sektora</t>
  </si>
  <si>
    <t>Izdaci za otplatu glavnice primljenih kredita i zajmova</t>
  </si>
  <si>
    <t xml:space="preserve">                                                            IZMJENE I DOPUNE PRORAČUNA</t>
  </si>
  <si>
    <t xml:space="preserve">                                                                                                                       Članak 1.</t>
  </si>
  <si>
    <t xml:space="preserve">                                                             Članak 2.</t>
  </si>
  <si>
    <t xml:space="preserve">                                               Članak 4.</t>
  </si>
  <si>
    <t xml:space="preserve">       Ove Izmjene i dopune Proračuna stupaju na snagu osmog dana od dana objave u " Službenom glasniku Koprivničko-križevačke županije".</t>
  </si>
  <si>
    <t>Rashodi i izdaci</t>
  </si>
  <si>
    <t>RASHODI POSLOVANJA</t>
  </si>
  <si>
    <t>RASHODI ZA NABAVU NEFINANCIJSKE IMOVINE</t>
  </si>
  <si>
    <t>PRIMICI OD FINANCIJSKE IMOVINE I ZADUŽIVANJA</t>
  </si>
  <si>
    <t>IZDACI ZA FINANCIJSKU IMOVINU I OTPLATE ZAJMOVA</t>
  </si>
  <si>
    <t>Članak 3.</t>
  </si>
  <si>
    <t xml:space="preserve">                 GLAVA 01  Općinsko vijeće, radna tijela </t>
  </si>
  <si>
    <t xml:space="preserve">              RAZDJEL 001  PREDSTAVNIČKA, IZVRŠNA I UPRAVNA TIJELA OPĆINE</t>
  </si>
  <si>
    <t xml:space="preserve">              RAZDJEL 002      JEDINSTVENI UPRAVNI ODJEL</t>
  </si>
  <si>
    <t xml:space="preserve">                 GLAVA 01          Jedinstveni upravni odjel</t>
  </si>
  <si>
    <t xml:space="preserve">              RAZDJEL 003      KOMUNALNE I GOSPODARSKE DJELATNOSTI</t>
  </si>
  <si>
    <t xml:space="preserve">                 GLAVA  01        Komunalne i gospodarske djelatnosti</t>
  </si>
  <si>
    <t xml:space="preserve">                  GLAVA  02        Komunalne djelatnosti</t>
  </si>
  <si>
    <t xml:space="preserve">                 GLAVA 01      Predškolski odgoj </t>
  </si>
  <si>
    <t xml:space="preserve">              RAZDJEL 004 PREDŠKOLSKI ODGOJ I OSNOVNOŠKOLSKO</t>
  </si>
  <si>
    <t xml:space="preserve">                    OBRAZOVANJE</t>
  </si>
  <si>
    <t xml:space="preserve">                  GLAVA 02      Osnovnoškolsko obrazovanje</t>
  </si>
  <si>
    <t xml:space="preserve">                  Glavni program: Program javnih potreba u osnovnom školstvu</t>
  </si>
  <si>
    <t xml:space="preserve">              RAZDJEL 005    SOCIJALNA ZAŠTITA</t>
  </si>
  <si>
    <t xml:space="preserve">              GLAVA 01       Socijalna skrb</t>
  </si>
  <si>
    <t xml:space="preserve">               </t>
  </si>
  <si>
    <t xml:space="preserve">                  Aktivnost: Prehrana učenika posebnih kategorija u osnovnim školama</t>
  </si>
  <si>
    <t xml:space="preserve">                  Aktivnost: Humanitarna skrb kroz udruge građana</t>
  </si>
  <si>
    <t xml:space="preserve">              RAZDJEL 006     ŠPORT</t>
  </si>
  <si>
    <t xml:space="preserve">                  GLAVA 01      Šport i rekreacija</t>
  </si>
  <si>
    <t xml:space="preserve">                  Program: Program javnih potreba u športu</t>
  </si>
  <si>
    <t xml:space="preserve">              RAZDJEL 007     KULTURA I DRUŠTVO</t>
  </si>
  <si>
    <t xml:space="preserve">                  GLAVA 01       Kultura</t>
  </si>
  <si>
    <t xml:space="preserve">                  GLAVA 02       Ostale društvene potrebe</t>
  </si>
  <si>
    <r>
      <t xml:space="preserve">                                                                 </t>
    </r>
    <r>
      <rPr>
        <b/>
        <sz val="11"/>
        <rFont val="Arial"/>
        <family val="2"/>
      </rPr>
      <t>OPĆINSKO VIJEĆE</t>
    </r>
  </si>
  <si>
    <r>
      <t xml:space="preserve">                                                                     </t>
    </r>
    <r>
      <rPr>
        <b/>
        <sz val="11"/>
        <rFont val="Arial"/>
        <family val="2"/>
      </rPr>
      <t>OPĆINE KALNIK</t>
    </r>
  </si>
  <si>
    <t>Kapitalni projekt: Vodoopskrba</t>
  </si>
  <si>
    <t>Kapitalni projekt: Poduzetnička zona Popovec Kalnički</t>
  </si>
  <si>
    <t>Rashodi za nabavu neproizvedene dugotrajne imovine</t>
  </si>
  <si>
    <t>Materijalna imovina-prirodna bogatstva</t>
  </si>
  <si>
    <t>Kazne, upravne mjere i ostali prihodi</t>
  </si>
  <si>
    <t>Ostali prihodi</t>
  </si>
  <si>
    <t>Naknada troškova osobama izvan radnog odnosa</t>
  </si>
  <si>
    <t>B)  RAČUN FINANCIRANJA</t>
  </si>
  <si>
    <t>Otplate glavnice primljenih zajmova od trgovačkih društava</t>
  </si>
  <si>
    <t>Naknade troškova osobama izvan radnog odnosa</t>
  </si>
  <si>
    <t>Aktivnost: Sufinanciranje projekata energetske učinkovitosti</t>
  </si>
  <si>
    <t>i korištenje obnovljivih izvora energije</t>
  </si>
  <si>
    <t>Program: Program javnih potreba u protupožarnoj i civilnoj zaštiti</t>
  </si>
  <si>
    <t>na području Općine Kalnik</t>
  </si>
  <si>
    <t>Kapitalni projekt: Regija digitalnih muzeja-očuvanje kultur. i povij. baštine</t>
  </si>
  <si>
    <t>Kapitalni projekt: Uređenje parkirališta ispod Starog grada</t>
  </si>
  <si>
    <t>Građevinski objekti (precrpne stanice Planinarski dom, Cari i Šabani, vodovod Hrlci)</t>
  </si>
  <si>
    <t>Kapitalne pomoći</t>
  </si>
  <si>
    <t xml:space="preserve">Građevinski objekti </t>
  </si>
  <si>
    <t>Aktivnost: Tekuća zaliha proračuna</t>
  </si>
  <si>
    <t>Prihodi od prodaje nefinancijske imovine</t>
  </si>
  <si>
    <t xml:space="preserve">    Prihodi od prodaje nefinancijske imovine</t>
  </si>
  <si>
    <t>Prihodi od prodaje neproizvedene dugotrajne imovine</t>
  </si>
  <si>
    <t>Prihodi od prodaje materijalne imovine - prirodnih bogatstava</t>
  </si>
  <si>
    <t xml:space="preserve">       Na temelju članka 39. Zakona o proračunu ("Narodne novine" broj 87/08. i 136/12) i  članka 32. Statuta Općine Kalnik ("Službeni glasnik</t>
  </si>
  <si>
    <t>Koprivničko-Križevačke županije" broj 10/09, 13/12. i 14/12), Općinsko vijeće Općine Kalnik na 26. sjednici održanoj 15. velječe 2013. donijelo je</t>
  </si>
  <si>
    <t xml:space="preserve">                       OPĆINE KALNIK ZA 2013. GODINU I PROJEKCIJE ZA 2014. I 2015. GODINU</t>
  </si>
  <si>
    <r>
      <t xml:space="preserve">      U Proračunu Općine Kalnik za 2013. godinu i Projekcije za 2014. i 2015. godinu ("Službeni glasnik Koprivničko-križevačke županije" broj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14/12)</t>
    </r>
  </si>
  <si>
    <t>(u daljnjem tekstu: Proračun) u članku 1. u dijelu Proračuna mijenja se A. Račun prihoda i rashoda - Plan za 2013., kako slijedi:</t>
  </si>
  <si>
    <t xml:space="preserve">     U članku 2. Proračuna u dijelu Proračun za 2013. prihodi i rashodi, te primici i izdaci po ekonomskoj klasifikaciji utvrđeni u Računu prihoda i </t>
  </si>
  <si>
    <t>rashoda i Računu financiranja za 2013. godinu i Projekcijama za 2014. i 2015. godinu mijenjaju se u: A. Računu prihoda i rashoda za 2013. godinu,</t>
  </si>
  <si>
    <t>kako slijedi:</t>
  </si>
  <si>
    <t xml:space="preserve">      U članku 3. Proračuna, u dijelu Proračun za 2013., rashodi poslovanja i rashodi za nabavu nefinancijske imovine u ukupnoj svoti od 4.400.000,00 kuna </t>
  </si>
  <si>
    <t>mijenjaju se i raspoređuju po korisnicima i programima, kako slijedi:</t>
  </si>
  <si>
    <t>KLASA: 400-08/13-01/02</t>
  </si>
  <si>
    <t>URBROJ: 2137/23-13-1</t>
  </si>
  <si>
    <t>Kalnik, 15. veljače 2013.</t>
  </si>
  <si>
    <t>Proračun za 2013.</t>
  </si>
  <si>
    <t>Novi plan za 2013.</t>
  </si>
  <si>
    <t xml:space="preserve">          Proračun za 2013.</t>
  </si>
  <si>
    <t>Konto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</si>
</sst>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0.00;[Red]0.00"/>
    <numFmt numFmtId="167" formatCode="#,##0.00\ &quot;kn&quot;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7"/>
  <sheetViews>
    <sheetView tabSelected="1" workbookViewId="0" topLeftCell="A4">
      <selection activeCell="C31" sqref="C31"/>
    </sheetView>
  </sheetViews>
  <sheetFormatPr defaultColWidth="9.140625" defaultRowHeight="12.75"/>
  <cols>
    <col min="1" max="1" width="0.5625" style="3" customWidth="1"/>
    <col min="2" max="6" width="9.140625" style="3" customWidth="1"/>
    <col min="7" max="7" width="34.8515625" style="3" customWidth="1"/>
    <col min="8" max="8" width="9.140625" style="3" hidden="1" customWidth="1"/>
    <col min="9" max="9" width="17.00390625" style="6" customWidth="1"/>
    <col min="10" max="10" width="21.28125" style="3" customWidth="1"/>
    <col min="11" max="11" width="19.28125" style="44" customWidth="1"/>
    <col min="12" max="16384" width="9.140625" style="3" customWidth="1"/>
  </cols>
  <sheetData>
    <row r="2" spans="2:11" ht="15">
      <c r="B2" s="29" t="s">
        <v>173</v>
      </c>
      <c r="C2" s="29"/>
      <c r="D2" s="29"/>
      <c r="E2" s="29"/>
      <c r="F2" s="29"/>
      <c r="G2" s="26"/>
      <c r="H2" s="30"/>
      <c r="I2" s="26"/>
      <c r="J2" s="26"/>
      <c r="K2" s="25"/>
    </row>
    <row r="3" spans="2:11" ht="15">
      <c r="B3" s="29" t="s">
        <v>174</v>
      </c>
      <c r="C3" s="29"/>
      <c r="D3" s="29"/>
      <c r="E3" s="29"/>
      <c r="F3" s="29"/>
      <c r="G3" s="29"/>
      <c r="H3" s="26"/>
      <c r="I3" s="30"/>
      <c r="J3" s="26"/>
      <c r="K3" s="25"/>
    </row>
    <row r="4" spans="2:11" ht="13.5" customHeight="1">
      <c r="B4" s="29"/>
      <c r="C4" s="29"/>
      <c r="D4" s="29"/>
      <c r="E4" s="29"/>
      <c r="F4" s="29"/>
      <c r="G4" s="29"/>
      <c r="H4" s="26"/>
      <c r="I4" s="30"/>
      <c r="J4" s="26"/>
      <c r="K4" s="25"/>
    </row>
    <row r="5" spans="1:11" ht="24.75" customHeight="1">
      <c r="A5" s="19"/>
      <c r="B5" s="31"/>
      <c r="C5" s="31"/>
      <c r="D5" s="24" t="s">
        <v>113</v>
      </c>
      <c r="E5" s="25"/>
      <c r="F5" s="66"/>
      <c r="G5" s="31"/>
      <c r="H5" s="26"/>
      <c r="I5" s="30"/>
      <c r="J5" s="26"/>
      <c r="K5" s="25"/>
    </row>
    <row r="6" spans="1:11" ht="16.5" customHeight="1">
      <c r="A6" s="19"/>
      <c r="B6" s="81"/>
      <c r="C6" s="31"/>
      <c r="D6" s="31" t="s">
        <v>175</v>
      </c>
      <c r="E6" s="26"/>
      <c r="F6" s="82"/>
      <c r="G6" s="31"/>
      <c r="H6" s="26"/>
      <c r="I6" s="30"/>
      <c r="J6" s="26"/>
      <c r="K6" s="25"/>
    </row>
    <row r="7" spans="1:11" ht="15.75">
      <c r="A7" s="19"/>
      <c r="B7" s="31"/>
      <c r="C7" s="31"/>
      <c r="D7" s="33"/>
      <c r="E7" s="25"/>
      <c r="F7" s="66"/>
      <c r="G7" s="31"/>
      <c r="H7" s="26"/>
      <c r="I7" s="30"/>
      <c r="J7" s="26"/>
      <c r="K7" s="25"/>
    </row>
    <row r="8" spans="1:11" ht="13.5" customHeight="1">
      <c r="A8" s="19"/>
      <c r="B8" s="31"/>
      <c r="C8" s="33"/>
      <c r="D8" s="31"/>
      <c r="E8" s="31"/>
      <c r="F8" s="69" t="s">
        <v>114</v>
      </c>
      <c r="G8" s="33"/>
      <c r="H8" s="26"/>
      <c r="I8" s="30"/>
      <c r="J8" s="26"/>
      <c r="K8" s="25"/>
    </row>
    <row r="9" spans="1:11" ht="21.75" customHeight="1">
      <c r="A9" s="10"/>
      <c r="B9" s="31" t="s">
        <v>176</v>
      </c>
      <c r="C9" s="33"/>
      <c r="D9" s="31"/>
      <c r="E9" s="31"/>
      <c r="F9" s="69"/>
      <c r="G9" s="33"/>
      <c r="H9" s="26"/>
      <c r="I9" s="30"/>
      <c r="J9" s="26"/>
      <c r="K9" s="25"/>
    </row>
    <row r="10" spans="1:11" ht="15" customHeight="1">
      <c r="A10" s="10"/>
      <c r="B10" s="31" t="s">
        <v>177</v>
      </c>
      <c r="C10" s="31"/>
      <c r="D10" s="31"/>
      <c r="E10" s="31"/>
      <c r="F10" s="31"/>
      <c r="G10" s="31"/>
      <c r="H10" s="26"/>
      <c r="I10" s="30"/>
      <c r="J10" s="26"/>
      <c r="K10" s="25"/>
    </row>
    <row r="11" spans="1:11" ht="15" customHeight="1">
      <c r="A11" s="10"/>
      <c r="B11" s="31"/>
      <c r="C11" s="31"/>
      <c r="D11" s="31"/>
      <c r="E11" s="31"/>
      <c r="F11" s="31"/>
      <c r="G11" s="31"/>
      <c r="H11" s="26"/>
      <c r="I11" s="30"/>
      <c r="J11" s="26"/>
      <c r="K11" s="25"/>
    </row>
    <row r="12" spans="1:11" s="16" customFormat="1" ht="20.25" customHeight="1">
      <c r="A12" s="18"/>
      <c r="B12" s="11"/>
      <c r="C12" s="11"/>
      <c r="D12" s="11"/>
      <c r="E12" s="11"/>
      <c r="F12" s="11"/>
      <c r="G12" s="21"/>
      <c r="H12" s="21"/>
      <c r="I12" s="59" t="s">
        <v>186</v>
      </c>
      <c r="J12" s="60" t="s">
        <v>108</v>
      </c>
      <c r="K12" s="58" t="s">
        <v>187</v>
      </c>
    </row>
    <row r="13" spans="1:9" ht="15.75" customHeight="1">
      <c r="A13" s="10"/>
      <c r="B13" s="33" t="s">
        <v>34</v>
      </c>
      <c r="C13" s="31"/>
      <c r="D13" s="31"/>
      <c r="E13" s="31"/>
      <c r="F13" s="11"/>
      <c r="G13" s="11"/>
      <c r="H13" s="7"/>
      <c r="I13" s="14"/>
    </row>
    <row r="14" spans="1:11" ht="15">
      <c r="A14" s="2"/>
      <c r="B14" s="26" t="s">
        <v>35</v>
      </c>
      <c r="C14" s="26"/>
      <c r="D14" s="26"/>
      <c r="E14" s="26"/>
      <c r="F14" s="26"/>
      <c r="G14" s="30"/>
      <c r="H14" s="26"/>
      <c r="I14" s="64">
        <f>I38</f>
        <v>3950000</v>
      </c>
      <c r="J14" s="64">
        <f>J38</f>
        <v>0</v>
      </c>
      <c r="K14" s="63">
        <f>J14+I14</f>
        <v>3950000</v>
      </c>
    </row>
    <row r="15" spans="1:11" ht="15">
      <c r="A15" s="2"/>
      <c r="B15" s="26" t="s">
        <v>170</v>
      </c>
      <c r="C15" s="26"/>
      <c r="D15" s="26"/>
      <c r="E15" s="26"/>
      <c r="F15" s="26"/>
      <c r="G15" s="30"/>
      <c r="H15" s="26"/>
      <c r="I15" s="64">
        <f>I66</f>
        <v>0</v>
      </c>
      <c r="J15" s="64">
        <f>J66</f>
        <v>450000</v>
      </c>
      <c r="K15" s="63">
        <f>J15+I15</f>
        <v>450000</v>
      </c>
    </row>
    <row r="16" spans="1:11" ht="15">
      <c r="A16" s="2"/>
      <c r="B16" s="26" t="s">
        <v>36</v>
      </c>
      <c r="C16" s="26"/>
      <c r="D16" s="26"/>
      <c r="E16" s="26"/>
      <c r="F16" s="26"/>
      <c r="G16" s="30"/>
      <c r="H16" s="26"/>
      <c r="I16" s="53">
        <f>I68</f>
        <v>2813000</v>
      </c>
      <c r="J16" s="53">
        <f>J68</f>
        <v>800000</v>
      </c>
      <c r="K16" s="63">
        <f>J16+I16</f>
        <v>3613000</v>
      </c>
    </row>
    <row r="17" spans="1:11" ht="15">
      <c r="A17" s="2"/>
      <c r="B17" s="26" t="s">
        <v>37</v>
      </c>
      <c r="C17" s="26"/>
      <c r="D17" s="26"/>
      <c r="E17" s="26"/>
      <c r="F17" s="26"/>
      <c r="G17" s="30"/>
      <c r="H17" s="26"/>
      <c r="I17" s="30">
        <f>I91</f>
        <v>1137000</v>
      </c>
      <c r="J17" s="30">
        <f>J91</f>
        <v>-350000</v>
      </c>
      <c r="K17" s="63">
        <f>J17+I17</f>
        <v>787000</v>
      </c>
    </row>
    <row r="18" spans="1:11" ht="15">
      <c r="A18" s="2"/>
      <c r="B18" s="26" t="s">
        <v>38</v>
      </c>
      <c r="C18" s="26"/>
      <c r="D18" s="26"/>
      <c r="E18" s="26"/>
      <c r="F18" s="26"/>
      <c r="G18" s="30"/>
      <c r="H18" s="26"/>
      <c r="I18" s="30">
        <v>0</v>
      </c>
      <c r="J18" s="63">
        <f>J14+J15-J16-J17</f>
        <v>0</v>
      </c>
      <c r="K18" s="63">
        <f>K14+K15-K16-K17</f>
        <v>0</v>
      </c>
    </row>
    <row r="19" spans="1:10" ht="15">
      <c r="A19" s="2"/>
      <c r="B19" s="7"/>
      <c r="C19" s="7"/>
      <c r="D19" s="7"/>
      <c r="E19" s="7"/>
      <c r="F19" s="7"/>
      <c r="G19" s="14"/>
      <c r="H19" s="7"/>
      <c r="I19" s="14"/>
      <c r="J19" s="6"/>
    </row>
    <row r="20" spans="1:10" ht="15.75">
      <c r="A20" s="2"/>
      <c r="B20" s="25" t="s">
        <v>39</v>
      </c>
      <c r="C20" s="26"/>
      <c r="D20" s="26"/>
      <c r="E20" s="26"/>
      <c r="F20" s="7"/>
      <c r="G20" s="14"/>
      <c r="H20" s="7"/>
      <c r="I20" s="14"/>
      <c r="J20" s="6"/>
    </row>
    <row r="21" spans="1:11" ht="15">
      <c r="A21" s="2"/>
      <c r="B21" s="26" t="s">
        <v>40</v>
      </c>
      <c r="C21" s="26"/>
      <c r="D21" s="26"/>
      <c r="E21" s="26"/>
      <c r="F21" s="26"/>
      <c r="G21" s="30"/>
      <c r="H21" s="26"/>
      <c r="I21" s="30">
        <v>0</v>
      </c>
      <c r="J21" s="63">
        <v>0</v>
      </c>
      <c r="K21" s="63">
        <f>J21+I21</f>
        <v>0</v>
      </c>
    </row>
    <row r="22" spans="1:11" ht="15.75">
      <c r="A22" s="2"/>
      <c r="B22" s="26" t="s">
        <v>41</v>
      </c>
      <c r="C22" s="25"/>
      <c r="D22" s="26"/>
      <c r="E22" s="26"/>
      <c r="F22" s="26"/>
      <c r="G22" s="30"/>
      <c r="H22" s="26"/>
      <c r="I22" s="30">
        <v>0</v>
      </c>
      <c r="J22" s="63">
        <v>0</v>
      </c>
      <c r="K22" s="63">
        <f>J22+I22</f>
        <v>0</v>
      </c>
    </row>
    <row r="23" spans="1:11" ht="15.75">
      <c r="A23" s="2"/>
      <c r="B23" s="26" t="s">
        <v>42</v>
      </c>
      <c r="C23" s="25"/>
      <c r="D23" s="26"/>
      <c r="E23" s="26"/>
      <c r="F23" s="26"/>
      <c r="G23" s="30"/>
      <c r="H23" s="26"/>
      <c r="I23" s="30">
        <v>0</v>
      </c>
      <c r="J23" s="63">
        <v>0</v>
      </c>
      <c r="K23" s="64">
        <v>0</v>
      </c>
    </row>
    <row r="24" spans="1:11" ht="15.75">
      <c r="A24" s="2"/>
      <c r="B24" s="26" t="s">
        <v>48</v>
      </c>
      <c r="C24" s="25"/>
      <c r="D24" s="26"/>
      <c r="E24" s="26"/>
      <c r="F24" s="26"/>
      <c r="G24" s="30"/>
      <c r="H24" s="26"/>
      <c r="I24" s="30">
        <v>0</v>
      </c>
      <c r="J24" s="63">
        <v>0</v>
      </c>
      <c r="K24" s="30">
        <v>0</v>
      </c>
    </row>
    <row r="25" spans="1:9" ht="15">
      <c r="A25" s="2"/>
      <c r="B25" s="7"/>
      <c r="C25" s="4"/>
      <c r="D25" s="7"/>
      <c r="E25" s="7"/>
      <c r="F25" s="7"/>
      <c r="G25" s="14"/>
      <c r="H25" s="7"/>
      <c r="I25" s="14"/>
    </row>
    <row r="26" spans="1:11" ht="15.75">
      <c r="A26" s="2"/>
      <c r="B26" s="25"/>
      <c r="C26" s="4"/>
      <c r="D26" s="7"/>
      <c r="E26" s="7"/>
      <c r="F26" s="7"/>
      <c r="G26" s="14"/>
      <c r="H26" s="7"/>
      <c r="I26" s="14"/>
      <c r="J26" s="80"/>
      <c r="K26" s="64"/>
    </row>
    <row r="27" spans="1:9" ht="15">
      <c r="A27" s="2"/>
      <c r="B27" s="7"/>
      <c r="C27" s="4"/>
      <c r="D27" s="7"/>
      <c r="E27" s="7"/>
      <c r="F27" s="7"/>
      <c r="G27" s="14"/>
      <c r="H27" s="7"/>
      <c r="I27" s="14"/>
    </row>
    <row r="28" spans="1:9" ht="129.75" customHeight="1">
      <c r="A28" s="2"/>
      <c r="B28" s="7"/>
      <c r="C28" s="4"/>
      <c r="D28" s="7"/>
      <c r="E28" s="7"/>
      <c r="F28" s="7"/>
      <c r="G28" s="14"/>
      <c r="H28" s="7"/>
      <c r="I28" s="14"/>
    </row>
    <row r="29" spans="2:9" ht="14.25" customHeight="1">
      <c r="B29" s="7"/>
      <c r="C29" s="7"/>
      <c r="D29" s="7"/>
      <c r="E29" s="7"/>
      <c r="F29" s="44" t="s">
        <v>115</v>
      </c>
      <c r="G29" s="4"/>
      <c r="H29" s="7"/>
      <c r="I29" s="14"/>
    </row>
    <row r="30" ht="4.5" customHeight="1"/>
    <row r="31" spans="2:5" ht="15.75" customHeight="1">
      <c r="B31" s="70" t="s">
        <v>178</v>
      </c>
      <c r="C31" s="26"/>
      <c r="D31" s="26"/>
      <c r="E31" s="26"/>
    </row>
    <row r="32" spans="2:9" ht="14.25">
      <c r="B32" s="26" t="s">
        <v>179</v>
      </c>
      <c r="C32" s="26"/>
      <c r="D32" s="26"/>
      <c r="E32" s="26"/>
      <c r="F32" s="26"/>
      <c r="G32" s="26"/>
      <c r="H32" s="26"/>
      <c r="I32" s="30"/>
    </row>
    <row r="33" spans="1:9" ht="15" customHeight="1">
      <c r="A33" s="7"/>
      <c r="B33" s="26" t="s">
        <v>180</v>
      </c>
      <c r="C33" s="26"/>
      <c r="D33" s="26"/>
      <c r="E33" s="26"/>
      <c r="F33" s="26"/>
      <c r="G33" s="26"/>
      <c r="H33" s="26"/>
      <c r="I33" s="30"/>
    </row>
    <row r="34" spans="1:11" ht="30" customHeight="1">
      <c r="A34" s="7"/>
      <c r="B34" s="25" t="s">
        <v>52</v>
      </c>
      <c r="C34" s="25"/>
      <c r="D34" s="25"/>
      <c r="E34" s="25"/>
      <c r="F34" s="25"/>
      <c r="G34" s="25"/>
      <c r="H34" s="26"/>
      <c r="I34" s="30"/>
      <c r="J34" s="26"/>
      <c r="K34" s="25"/>
    </row>
    <row r="35" spans="1:11" ht="7.5" customHeight="1">
      <c r="A35" s="7"/>
      <c r="B35" s="25"/>
      <c r="C35" s="25"/>
      <c r="D35" s="25"/>
      <c r="E35" s="25"/>
      <c r="F35" s="25"/>
      <c r="G35" s="25"/>
      <c r="H35" s="26"/>
      <c r="I35" s="30"/>
      <c r="J35" s="26"/>
      <c r="K35" s="25"/>
    </row>
    <row r="36" spans="2:11" ht="27" customHeight="1">
      <c r="B36" s="34" t="s">
        <v>189</v>
      </c>
      <c r="C36" s="34" t="s">
        <v>49</v>
      </c>
      <c r="D36" s="34"/>
      <c r="E36" s="34"/>
      <c r="F36" s="34"/>
      <c r="G36" s="34"/>
      <c r="H36" s="34"/>
      <c r="I36" s="83" t="s">
        <v>188</v>
      </c>
      <c r="J36" s="84" t="s">
        <v>108</v>
      </c>
      <c r="K36" s="85" t="s">
        <v>187</v>
      </c>
    </row>
    <row r="37" spans="2:9" ht="7.5" customHeight="1">
      <c r="B37" s="4"/>
      <c r="C37" s="4"/>
      <c r="D37" s="4"/>
      <c r="E37" s="4"/>
      <c r="F37" s="4"/>
      <c r="G37" s="4"/>
      <c r="H37" s="4"/>
      <c r="I37" s="35"/>
    </row>
    <row r="38" spans="2:11" ht="15" customHeight="1">
      <c r="B38" s="24">
        <v>6</v>
      </c>
      <c r="C38" s="25" t="s">
        <v>107</v>
      </c>
      <c r="D38" s="25"/>
      <c r="E38" s="25"/>
      <c r="F38" s="25"/>
      <c r="G38" s="25"/>
      <c r="H38" s="26"/>
      <c r="I38" s="27">
        <f>SUM(I40+I45+I49+I53+I58+I61)</f>
        <v>3950000</v>
      </c>
      <c r="J38" s="27">
        <f>SUM(J40+J45+J49+J53+J58+J61)</f>
        <v>0</v>
      </c>
      <c r="K38" s="27">
        <f>SUM(K40+K45+K49+K53+K58+K61)</f>
        <v>3950000</v>
      </c>
    </row>
    <row r="39" spans="2:11" ht="5.25" customHeight="1">
      <c r="B39" s="24"/>
      <c r="C39" s="25"/>
      <c r="D39" s="25"/>
      <c r="E39" s="25"/>
      <c r="F39" s="25"/>
      <c r="G39" s="25"/>
      <c r="H39" s="26"/>
      <c r="I39" s="27"/>
      <c r="J39" s="6"/>
      <c r="K39" s="62"/>
    </row>
    <row r="40" spans="2:11" ht="12" customHeight="1">
      <c r="B40" s="5">
        <v>61</v>
      </c>
      <c r="C40" s="4" t="s">
        <v>22</v>
      </c>
      <c r="D40" s="4"/>
      <c r="E40" s="7"/>
      <c r="F40" s="4"/>
      <c r="G40" s="4"/>
      <c r="I40" s="23">
        <f>SUM(I41+I42+I43)</f>
        <v>1090000</v>
      </c>
      <c r="J40" s="23">
        <f>SUM(J41+J42+J43)</f>
        <v>0</v>
      </c>
      <c r="K40" s="49">
        <f>J40+I40</f>
        <v>1090000</v>
      </c>
    </row>
    <row r="41" spans="2:11" ht="12" customHeight="1">
      <c r="B41" s="8">
        <v>611</v>
      </c>
      <c r="C41" s="7" t="s">
        <v>23</v>
      </c>
      <c r="D41" s="7"/>
      <c r="E41" s="7"/>
      <c r="F41" s="7"/>
      <c r="G41" s="7"/>
      <c r="I41" s="22">
        <v>1000000</v>
      </c>
      <c r="J41" s="6">
        <v>0</v>
      </c>
      <c r="K41" s="49">
        <f>J41+I41</f>
        <v>1000000</v>
      </c>
    </row>
    <row r="42" spans="1:11" ht="12" customHeight="1">
      <c r="A42" s="7"/>
      <c r="B42" s="8">
        <v>613</v>
      </c>
      <c r="C42" s="7" t="s">
        <v>24</v>
      </c>
      <c r="D42" s="7"/>
      <c r="E42" s="7"/>
      <c r="F42" s="7"/>
      <c r="G42" s="7"/>
      <c r="I42" s="22">
        <v>60000</v>
      </c>
      <c r="J42" s="22">
        <v>0</v>
      </c>
      <c r="K42" s="22">
        <f>I42+J42</f>
        <v>60000</v>
      </c>
    </row>
    <row r="43" spans="2:11" ht="12.75">
      <c r="B43" s="8">
        <v>614</v>
      </c>
      <c r="C43" s="7" t="s">
        <v>25</v>
      </c>
      <c r="D43" s="7"/>
      <c r="E43" s="7"/>
      <c r="F43" s="7"/>
      <c r="G43" s="7"/>
      <c r="I43" s="22">
        <v>30000</v>
      </c>
      <c r="J43" s="22">
        <v>0</v>
      </c>
      <c r="K43" s="22">
        <f>J43+I43</f>
        <v>30000</v>
      </c>
    </row>
    <row r="44" spans="2:10" ht="3.75" customHeight="1">
      <c r="B44" s="8"/>
      <c r="C44" s="7"/>
      <c r="D44" s="7"/>
      <c r="E44" s="7"/>
      <c r="F44" s="7"/>
      <c r="G44" s="7"/>
      <c r="I44" s="22"/>
      <c r="J44" s="6"/>
    </row>
    <row r="45" spans="2:11" ht="12.75">
      <c r="B45" s="5">
        <v>63</v>
      </c>
      <c r="C45" s="4" t="s">
        <v>62</v>
      </c>
      <c r="D45" s="7"/>
      <c r="E45" s="4"/>
      <c r="F45" s="7"/>
      <c r="G45" s="7"/>
      <c r="I45" s="23">
        <f>I47+I46</f>
        <v>2250000</v>
      </c>
      <c r="J45" s="23">
        <f>J47+J46</f>
        <v>0</v>
      </c>
      <c r="K45" s="62">
        <f>J45+I45</f>
        <v>2250000</v>
      </c>
    </row>
    <row r="46" spans="2:11" ht="12.75">
      <c r="B46" s="39">
        <v>632</v>
      </c>
      <c r="C46" s="13" t="s">
        <v>106</v>
      </c>
      <c r="D46" s="7"/>
      <c r="E46" s="4"/>
      <c r="F46" s="7"/>
      <c r="G46" s="7"/>
      <c r="I46" s="41">
        <v>1000000</v>
      </c>
      <c r="J46" s="6">
        <v>0</v>
      </c>
      <c r="K46" s="49">
        <f>J46+I46</f>
        <v>1000000</v>
      </c>
    </row>
    <row r="47" spans="1:11" ht="12.75">
      <c r="A47" s="7"/>
      <c r="B47" s="8">
        <v>633</v>
      </c>
      <c r="C47" s="7" t="s">
        <v>26</v>
      </c>
      <c r="D47" s="7"/>
      <c r="E47" s="7"/>
      <c r="F47" s="7"/>
      <c r="G47" s="7"/>
      <c r="I47" s="22">
        <v>1250000</v>
      </c>
      <c r="J47" s="6">
        <v>0</v>
      </c>
      <c r="K47" s="49">
        <f>J47+I47</f>
        <v>1250000</v>
      </c>
    </row>
    <row r="48" spans="2:10" ht="4.5" customHeight="1">
      <c r="B48" s="8"/>
      <c r="C48" s="7"/>
      <c r="D48" s="4"/>
      <c r="E48" s="4"/>
      <c r="F48" s="4"/>
      <c r="G48" s="4"/>
      <c r="I48" s="22"/>
      <c r="J48" s="6"/>
    </row>
    <row r="49" spans="2:11" ht="12.75">
      <c r="B49" s="5">
        <v>64</v>
      </c>
      <c r="C49" s="4" t="s">
        <v>27</v>
      </c>
      <c r="D49" s="4"/>
      <c r="E49" s="7"/>
      <c r="F49" s="4"/>
      <c r="G49" s="4"/>
      <c r="I49" s="23">
        <f>SUM(I50+I51)</f>
        <v>220000</v>
      </c>
      <c r="J49" s="23">
        <f>SUM(J50+J51)</f>
        <v>0</v>
      </c>
      <c r="K49" s="62">
        <f>J49+I49</f>
        <v>220000</v>
      </c>
    </row>
    <row r="50" spans="1:11" ht="12.75">
      <c r="A50" s="7"/>
      <c r="B50" s="8">
        <v>641</v>
      </c>
      <c r="C50" s="7" t="s">
        <v>28</v>
      </c>
      <c r="D50" s="7"/>
      <c r="E50" s="7"/>
      <c r="F50" s="7"/>
      <c r="G50" s="7"/>
      <c r="I50" s="22">
        <v>10000</v>
      </c>
      <c r="J50" s="22">
        <v>0</v>
      </c>
      <c r="K50" s="72">
        <f>J50+I50</f>
        <v>10000</v>
      </c>
    </row>
    <row r="51" spans="2:11" ht="12.75" customHeight="1">
      <c r="B51" s="8">
        <v>642</v>
      </c>
      <c r="C51" s="7" t="s">
        <v>29</v>
      </c>
      <c r="D51" s="7"/>
      <c r="E51" s="7"/>
      <c r="F51" s="7"/>
      <c r="G51" s="7"/>
      <c r="I51" s="22">
        <v>210000</v>
      </c>
      <c r="J51" s="22">
        <v>0</v>
      </c>
      <c r="K51" s="49">
        <f>J51+I51</f>
        <v>210000</v>
      </c>
    </row>
    <row r="52" spans="2:9" ht="3.75" customHeight="1">
      <c r="B52" s="8"/>
      <c r="C52" s="7"/>
      <c r="D52" s="7"/>
      <c r="E52" s="4"/>
      <c r="F52" s="7"/>
      <c r="G52" s="7"/>
      <c r="I52" s="22"/>
    </row>
    <row r="53" spans="2:11" ht="12.75">
      <c r="B53" s="5">
        <v>65</v>
      </c>
      <c r="C53" s="4" t="s">
        <v>43</v>
      </c>
      <c r="D53" s="4"/>
      <c r="E53" s="4"/>
      <c r="F53" s="4"/>
      <c r="G53" s="4"/>
      <c r="I53" s="23">
        <f>SUM(I54+I55+I56)</f>
        <v>365000</v>
      </c>
      <c r="J53" s="23">
        <f>SUM(J54+J55+J56)</f>
        <v>0</v>
      </c>
      <c r="K53" s="62">
        <f>J53+I53</f>
        <v>365000</v>
      </c>
    </row>
    <row r="54" spans="2:11" ht="12.75">
      <c r="B54" s="8">
        <v>651</v>
      </c>
      <c r="C54" s="7" t="s">
        <v>30</v>
      </c>
      <c r="D54" s="7"/>
      <c r="E54" s="7"/>
      <c r="F54" s="7"/>
      <c r="G54" s="7"/>
      <c r="I54" s="22">
        <v>180000</v>
      </c>
      <c r="J54" s="22">
        <v>0</v>
      </c>
      <c r="K54" s="49">
        <f>J54+I54</f>
        <v>180000</v>
      </c>
    </row>
    <row r="55" spans="1:11" ht="12.75">
      <c r="A55" s="7"/>
      <c r="B55" s="8">
        <v>652</v>
      </c>
      <c r="C55" s="7" t="s">
        <v>31</v>
      </c>
      <c r="D55" s="7"/>
      <c r="E55" s="7"/>
      <c r="F55" s="7"/>
      <c r="G55" s="7"/>
      <c r="I55" s="22">
        <v>5000</v>
      </c>
      <c r="J55" s="22">
        <v>0</v>
      </c>
      <c r="K55" s="49">
        <f>J55+I55</f>
        <v>5000</v>
      </c>
    </row>
    <row r="56" spans="2:11" ht="14.25" customHeight="1">
      <c r="B56" s="8">
        <v>653</v>
      </c>
      <c r="C56" s="7" t="s">
        <v>109</v>
      </c>
      <c r="D56" s="32"/>
      <c r="E56" s="32"/>
      <c r="F56" s="32"/>
      <c r="G56" s="32"/>
      <c r="H56" s="32"/>
      <c r="I56" s="20">
        <v>180000</v>
      </c>
      <c r="J56" s="20">
        <v>0</v>
      </c>
      <c r="K56" s="49">
        <f>J56+I56</f>
        <v>180000</v>
      </c>
    </row>
    <row r="57" spans="1:11" ht="8.25" customHeight="1">
      <c r="A57" s="7"/>
      <c r="B57" s="8"/>
      <c r="C57" s="32"/>
      <c r="D57" s="32"/>
      <c r="E57" s="32"/>
      <c r="F57" s="32"/>
      <c r="G57" s="32"/>
      <c r="H57" s="32"/>
      <c r="I57" s="57"/>
      <c r="J57" s="61"/>
      <c r="K57" s="65"/>
    </row>
    <row r="58" spans="1:11" ht="14.25" customHeight="1">
      <c r="A58" s="7"/>
      <c r="B58" s="5">
        <v>66</v>
      </c>
      <c r="C58" s="4" t="s">
        <v>32</v>
      </c>
      <c r="D58" s="4"/>
      <c r="E58" s="4"/>
      <c r="F58" s="4"/>
      <c r="G58" s="4"/>
      <c r="I58" s="23">
        <f>I59</f>
        <v>10000</v>
      </c>
      <c r="J58" s="23">
        <f>J59</f>
        <v>0</v>
      </c>
      <c r="K58" s="62">
        <f>J58+I58</f>
        <v>10000</v>
      </c>
    </row>
    <row r="59" spans="1:11" ht="12.75">
      <c r="A59" s="7"/>
      <c r="B59" s="8">
        <v>663</v>
      </c>
      <c r="C59" s="7" t="s">
        <v>44</v>
      </c>
      <c r="D59" s="7"/>
      <c r="E59" s="7"/>
      <c r="F59" s="7"/>
      <c r="G59" s="7"/>
      <c r="I59" s="22">
        <v>10000</v>
      </c>
      <c r="J59" s="6">
        <v>0</v>
      </c>
      <c r="K59" s="49">
        <f>J59+I59</f>
        <v>10000</v>
      </c>
    </row>
    <row r="60" spans="1:11" ht="12.75">
      <c r="A60" s="7"/>
      <c r="B60" s="8"/>
      <c r="C60" s="7"/>
      <c r="D60" s="7"/>
      <c r="E60" s="7"/>
      <c r="F60" s="7"/>
      <c r="G60" s="7"/>
      <c r="I60" s="22"/>
      <c r="J60" s="6"/>
      <c r="K60" s="49"/>
    </row>
    <row r="61" spans="1:11" ht="12.75">
      <c r="A61" s="7"/>
      <c r="B61" s="50">
        <v>68</v>
      </c>
      <c r="C61" s="44" t="s">
        <v>153</v>
      </c>
      <c r="D61" s="44"/>
      <c r="E61" s="44"/>
      <c r="F61" s="44"/>
      <c r="G61" s="44"/>
      <c r="H61" s="44"/>
      <c r="I61" s="48">
        <f>I62</f>
        <v>15000</v>
      </c>
      <c r="J61" s="48">
        <f>J62</f>
        <v>0</v>
      </c>
      <c r="K61" s="48">
        <f>K62</f>
        <v>15000</v>
      </c>
    </row>
    <row r="62" spans="2:11" ht="14.25" customHeight="1">
      <c r="B62" s="8">
        <v>683</v>
      </c>
      <c r="C62" s="7" t="s">
        <v>154</v>
      </c>
      <c r="D62" s="7"/>
      <c r="E62" s="7"/>
      <c r="F62" s="7"/>
      <c r="G62" s="7"/>
      <c r="I62" s="22">
        <v>15000</v>
      </c>
      <c r="J62" s="6">
        <v>0</v>
      </c>
      <c r="K62" s="49">
        <f>J62+I62</f>
        <v>15000</v>
      </c>
    </row>
    <row r="63" spans="2:11" ht="14.25" customHeight="1">
      <c r="B63" s="8"/>
      <c r="C63" s="7"/>
      <c r="D63" s="7"/>
      <c r="E63" s="7"/>
      <c r="F63" s="7"/>
      <c r="G63" s="7"/>
      <c r="I63" s="22"/>
      <c r="J63" s="6"/>
      <c r="K63" s="49"/>
    </row>
    <row r="64" spans="2:11" ht="14.25" customHeight="1">
      <c r="B64" s="42">
        <v>7</v>
      </c>
      <c r="C64" s="43" t="s">
        <v>169</v>
      </c>
      <c r="D64" s="43"/>
      <c r="E64" s="43"/>
      <c r="F64" s="43"/>
      <c r="G64" s="43"/>
      <c r="H64" s="43"/>
      <c r="I64" s="52">
        <f>I65</f>
        <v>0</v>
      </c>
      <c r="J64" s="52">
        <f>J65</f>
        <v>450000</v>
      </c>
      <c r="K64" s="56">
        <f>J64+I64</f>
        <v>450000</v>
      </c>
    </row>
    <row r="65" spans="2:11" ht="14.25" customHeight="1">
      <c r="B65" s="50">
        <v>71</v>
      </c>
      <c r="C65" s="44" t="s">
        <v>171</v>
      </c>
      <c r="D65" s="44"/>
      <c r="E65" s="44"/>
      <c r="F65" s="44"/>
      <c r="G65" s="44"/>
      <c r="H65" s="44"/>
      <c r="I65" s="48">
        <f>I66</f>
        <v>0</v>
      </c>
      <c r="J65" s="48">
        <f>J66</f>
        <v>450000</v>
      </c>
      <c r="K65" s="62">
        <f>J65+I65</f>
        <v>450000</v>
      </c>
    </row>
    <row r="66" spans="2:11" ht="14.25" customHeight="1">
      <c r="B66" s="8">
        <v>711</v>
      </c>
      <c r="C66" s="7" t="s">
        <v>172</v>
      </c>
      <c r="D66" s="7"/>
      <c r="E66" s="7"/>
      <c r="F66" s="7"/>
      <c r="G66" s="7"/>
      <c r="I66" s="22">
        <v>0</v>
      </c>
      <c r="J66" s="6">
        <v>450000</v>
      </c>
      <c r="K66" s="49">
        <f>J66+I66</f>
        <v>450000</v>
      </c>
    </row>
    <row r="67" spans="2:9" ht="13.5" customHeight="1">
      <c r="B67" s="8"/>
      <c r="C67" s="32"/>
      <c r="D67" s="32"/>
      <c r="E67" s="32"/>
      <c r="F67" s="32"/>
      <c r="G67" s="7"/>
      <c r="I67" s="22"/>
    </row>
    <row r="68" spans="2:11" ht="13.5" customHeight="1">
      <c r="B68" s="24">
        <v>3</v>
      </c>
      <c r="C68" s="25" t="s">
        <v>119</v>
      </c>
      <c r="D68" s="25"/>
      <c r="E68" s="26"/>
      <c r="F68" s="26"/>
      <c r="G68" s="26"/>
      <c r="H68" s="26"/>
      <c r="I68" s="27">
        <f>SUM(I69+I74+I81+I84+I87)</f>
        <v>2813000</v>
      </c>
      <c r="J68" s="27">
        <f>SUM(J69+J74+J81+J84+J87)</f>
        <v>800000</v>
      </c>
      <c r="K68" s="62">
        <f aca="true" t="shared" si="0" ref="K68:K89">J68+I68</f>
        <v>3613000</v>
      </c>
    </row>
    <row r="69" spans="2:11" ht="18.75" customHeight="1">
      <c r="B69" s="5">
        <v>31</v>
      </c>
      <c r="C69" s="4" t="s">
        <v>4</v>
      </c>
      <c r="D69" s="7"/>
      <c r="E69" s="7"/>
      <c r="F69" s="7"/>
      <c r="I69" s="23">
        <f>SUM(I70+I71+I72)</f>
        <v>285800</v>
      </c>
      <c r="J69" s="23">
        <f>SUM(J70+J71+J72)</f>
        <v>0</v>
      </c>
      <c r="K69" s="62">
        <f t="shared" si="0"/>
        <v>285800</v>
      </c>
    </row>
    <row r="70" spans="2:11" ht="12.75">
      <c r="B70" s="8">
        <v>311</v>
      </c>
      <c r="C70" s="7" t="s">
        <v>16</v>
      </c>
      <c r="D70" s="7"/>
      <c r="E70" s="7"/>
      <c r="F70" s="7"/>
      <c r="I70" s="20">
        <f>SUM(I126+I152+I182)</f>
        <v>241000</v>
      </c>
      <c r="J70" s="20">
        <f>SUM(J126+J152+J182)</f>
        <v>0</v>
      </c>
      <c r="K70" s="49">
        <f t="shared" si="0"/>
        <v>241000</v>
      </c>
    </row>
    <row r="71" spans="2:11" ht="12.75" customHeight="1">
      <c r="B71" s="8">
        <v>312</v>
      </c>
      <c r="C71" s="7" t="s">
        <v>5</v>
      </c>
      <c r="D71" s="7"/>
      <c r="E71" s="7"/>
      <c r="F71" s="7"/>
      <c r="H71" s="7"/>
      <c r="I71" s="20">
        <f>SUM(I127+I153)</f>
        <v>7500</v>
      </c>
      <c r="J71" s="20">
        <f>SUM(J127+J153)</f>
        <v>0</v>
      </c>
      <c r="K71" s="49">
        <f t="shared" si="0"/>
        <v>7500</v>
      </c>
    </row>
    <row r="72" spans="2:11" ht="12" customHeight="1">
      <c r="B72" s="8">
        <v>313</v>
      </c>
      <c r="C72" s="7" t="s">
        <v>6</v>
      </c>
      <c r="D72" s="7"/>
      <c r="E72" s="7"/>
      <c r="F72" s="7"/>
      <c r="H72" s="7"/>
      <c r="I72" s="20">
        <f>SUM(I128+I154+I183)</f>
        <v>37300</v>
      </c>
      <c r="J72" s="20">
        <f>SUM(J128+J154+J183)</f>
        <v>0</v>
      </c>
      <c r="K72" s="49">
        <f t="shared" si="0"/>
        <v>37300</v>
      </c>
    </row>
    <row r="73" spans="2:11" ht="5.25" customHeight="1">
      <c r="B73" s="8"/>
      <c r="C73" s="7"/>
      <c r="D73" s="7"/>
      <c r="E73" s="7"/>
      <c r="F73" s="7"/>
      <c r="I73" s="20"/>
      <c r="J73" s="20"/>
      <c r="K73" s="62"/>
    </row>
    <row r="74" spans="2:11" ht="12.75" customHeight="1">
      <c r="B74" s="5">
        <v>32</v>
      </c>
      <c r="C74" s="4" t="s">
        <v>7</v>
      </c>
      <c r="D74" s="7"/>
      <c r="E74" s="7"/>
      <c r="F74" s="7"/>
      <c r="I74" s="23">
        <f>SUM(I75:I79)</f>
        <v>2146500</v>
      </c>
      <c r="J74" s="23">
        <f>SUM(J75:J79)</f>
        <v>613500</v>
      </c>
      <c r="K74" s="62">
        <f t="shared" si="0"/>
        <v>2760000</v>
      </c>
    </row>
    <row r="75" spans="2:11" ht="12.75">
      <c r="B75" s="8">
        <v>321</v>
      </c>
      <c r="C75" s="7" t="s">
        <v>17</v>
      </c>
      <c r="D75" s="7"/>
      <c r="E75" s="7"/>
      <c r="F75" s="7"/>
      <c r="I75" s="20">
        <f>SUM(I131+I157+I186)</f>
        <v>31500</v>
      </c>
      <c r="J75" s="20">
        <f>SUM(J131+J157+J186)</f>
        <v>0</v>
      </c>
      <c r="K75" s="49">
        <f t="shared" si="0"/>
        <v>31500</v>
      </c>
    </row>
    <row r="76" spans="2:11" ht="12.75">
      <c r="B76" s="8">
        <v>322</v>
      </c>
      <c r="C76" s="7" t="s">
        <v>8</v>
      </c>
      <c r="D76" s="7"/>
      <c r="E76" s="7"/>
      <c r="F76" s="7"/>
      <c r="G76" s="7"/>
      <c r="H76" s="7"/>
      <c r="I76" s="20">
        <f>SUM(I132+I158+I169+I187+I198+I231+I241+I256+I367)</f>
        <v>182000</v>
      </c>
      <c r="J76" s="20">
        <f>SUM(J132+J158+J169+J187+J198+J231+J241+J256+J367)</f>
        <v>0</v>
      </c>
      <c r="K76" s="49">
        <f t="shared" si="0"/>
        <v>182000</v>
      </c>
    </row>
    <row r="77" spans="2:11" ht="12.75" customHeight="1">
      <c r="B77" s="8">
        <v>323</v>
      </c>
      <c r="C77" s="7" t="s">
        <v>18</v>
      </c>
      <c r="D77" s="7"/>
      <c r="E77" s="7"/>
      <c r="F77" s="4"/>
      <c r="I77" s="20">
        <f>SUM(I133+I159+I188+I199+I232+I242+I251+I257+I268+I221+I322+I335+I368+I208+I345)</f>
        <v>1693000</v>
      </c>
      <c r="J77" s="20">
        <f>SUM(J133+J159+J188+J199+J232+J242+J251+J257+J268+J221+J322+J335+J368+J345)</f>
        <v>560000</v>
      </c>
      <c r="K77" s="49">
        <f t="shared" si="0"/>
        <v>2253000</v>
      </c>
    </row>
    <row r="78" spans="2:11" ht="13.5" customHeight="1">
      <c r="B78" s="8">
        <v>324</v>
      </c>
      <c r="C78" s="3" t="s">
        <v>158</v>
      </c>
      <c r="D78" s="7"/>
      <c r="E78" s="7"/>
      <c r="F78" s="4"/>
      <c r="I78" s="20">
        <f>I160</f>
        <v>0</v>
      </c>
      <c r="J78" s="20">
        <f>J160</f>
        <v>3500</v>
      </c>
      <c r="K78" s="49">
        <f t="shared" si="0"/>
        <v>3500</v>
      </c>
    </row>
    <row r="79" spans="2:11" ht="13.5" customHeight="1">
      <c r="B79" s="8">
        <v>329</v>
      </c>
      <c r="C79" s="7" t="s">
        <v>19</v>
      </c>
      <c r="D79" s="7"/>
      <c r="E79" s="7"/>
      <c r="F79" s="7"/>
      <c r="G79" s="7"/>
      <c r="I79" s="20">
        <f>SUM(I134+I357+I374+I142)</f>
        <v>240000</v>
      </c>
      <c r="J79" s="20">
        <f>SUM(J134+J357+J374+J142)</f>
        <v>50000</v>
      </c>
      <c r="K79" s="49">
        <f t="shared" si="0"/>
        <v>290000</v>
      </c>
    </row>
    <row r="80" spans="2:11" ht="3.75" customHeight="1">
      <c r="B80" s="8"/>
      <c r="C80" s="7"/>
      <c r="D80" s="7"/>
      <c r="E80" s="7"/>
      <c r="F80" s="7"/>
      <c r="I80" s="20"/>
      <c r="J80" s="20"/>
      <c r="K80" s="62"/>
    </row>
    <row r="81" spans="2:11" ht="12.75" customHeight="1">
      <c r="B81" s="5">
        <v>34</v>
      </c>
      <c r="C81" s="4" t="s">
        <v>9</v>
      </c>
      <c r="D81" s="8"/>
      <c r="E81" s="7"/>
      <c r="F81" s="7"/>
      <c r="I81" s="23">
        <f>I82</f>
        <v>6000</v>
      </c>
      <c r="J81" s="23">
        <f>J82</f>
        <v>0</v>
      </c>
      <c r="K81" s="62">
        <f t="shared" si="0"/>
        <v>6000</v>
      </c>
    </row>
    <row r="82" spans="2:11" ht="13.5" customHeight="1">
      <c r="B82" s="8">
        <v>343</v>
      </c>
      <c r="C82" s="7" t="s">
        <v>20</v>
      </c>
      <c r="D82" s="7"/>
      <c r="E82" s="7"/>
      <c r="F82" s="7"/>
      <c r="G82" s="7"/>
      <c r="I82" s="20">
        <f>I163</f>
        <v>6000</v>
      </c>
      <c r="J82" s="20">
        <f>J163</f>
        <v>0</v>
      </c>
      <c r="K82" s="49">
        <f t="shared" si="0"/>
        <v>6000</v>
      </c>
    </row>
    <row r="83" spans="2:11" ht="12" customHeight="1">
      <c r="B83" s="8"/>
      <c r="C83" s="7"/>
      <c r="D83" s="7"/>
      <c r="E83" s="7"/>
      <c r="F83" s="7"/>
      <c r="I83" s="20"/>
      <c r="J83" s="20"/>
      <c r="K83" s="62"/>
    </row>
    <row r="84" spans="2:11" ht="12.75" customHeight="1">
      <c r="B84" s="5">
        <v>37</v>
      </c>
      <c r="C84" s="4" t="s">
        <v>83</v>
      </c>
      <c r="D84" s="7"/>
      <c r="E84" s="7"/>
      <c r="F84" s="7"/>
      <c r="I84" s="23">
        <f>I85</f>
        <v>69000</v>
      </c>
      <c r="J84" s="23">
        <f>J85</f>
        <v>0</v>
      </c>
      <c r="K84" s="62">
        <f t="shared" si="0"/>
        <v>69000</v>
      </c>
    </row>
    <row r="85" spans="2:11" ht="12.75" customHeight="1">
      <c r="B85" s="8">
        <v>372</v>
      </c>
      <c r="C85" s="7" t="s">
        <v>72</v>
      </c>
      <c r="D85" s="7"/>
      <c r="E85" s="7"/>
      <c r="F85" s="7"/>
      <c r="I85" s="20">
        <f>SUM(I280+I288+I301+I306)</f>
        <v>69000</v>
      </c>
      <c r="J85" s="20">
        <f>SUM(J280+J288+J301+J306)</f>
        <v>0</v>
      </c>
      <c r="K85" s="49">
        <f t="shared" si="0"/>
        <v>69000</v>
      </c>
    </row>
    <row r="86" spans="2:11" ht="9" customHeight="1">
      <c r="B86" s="8"/>
      <c r="C86" s="7"/>
      <c r="D86" s="7"/>
      <c r="E86" s="7"/>
      <c r="F86" s="7"/>
      <c r="I86" s="20"/>
      <c r="J86" s="20"/>
      <c r="K86" s="62"/>
    </row>
    <row r="87" spans="2:11" ht="13.5" customHeight="1">
      <c r="B87" s="5">
        <v>38</v>
      </c>
      <c r="C87" s="4" t="s">
        <v>21</v>
      </c>
      <c r="D87" s="7"/>
      <c r="E87" s="7"/>
      <c r="F87" s="7"/>
      <c r="I87" s="23">
        <f>SUM(I88+I89)</f>
        <v>305700</v>
      </c>
      <c r="J87" s="23">
        <f>SUM(J88+J89)</f>
        <v>186500</v>
      </c>
      <c r="K87" s="62">
        <f t="shared" si="0"/>
        <v>492200</v>
      </c>
    </row>
    <row r="88" spans="2:11" ht="14.25" customHeight="1">
      <c r="B88" s="8">
        <v>381</v>
      </c>
      <c r="C88" s="7" t="s">
        <v>15</v>
      </c>
      <c r="D88" s="7"/>
      <c r="E88" s="7"/>
      <c r="F88" s="7"/>
      <c r="I88" s="20">
        <f>SUM(I137+I270+I283+I290+I311+I324+I340+I361)</f>
        <v>305700</v>
      </c>
      <c r="J88" s="20">
        <f>SUM(J137+J270+J283+J290+J311+J324+J340+J361)</f>
        <v>6500</v>
      </c>
      <c r="K88" s="49">
        <f t="shared" si="0"/>
        <v>312200</v>
      </c>
    </row>
    <row r="89" spans="2:11" ht="14.25" customHeight="1">
      <c r="B89" s="8">
        <v>386</v>
      </c>
      <c r="C89" s="7" t="s">
        <v>166</v>
      </c>
      <c r="D89" s="7"/>
      <c r="E89" s="7"/>
      <c r="F89" s="7"/>
      <c r="I89" s="20">
        <f>I208</f>
        <v>0</v>
      </c>
      <c r="J89" s="20">
        <f>J208</f>
        <v>180000</v>
      </c>
      <c r="K89" s="49">
        <f t="shared" si="0"/>
        <v>180000</v>
      </c>
    </row>
    <row r="90" spans="2:11" ht="12.75">
      <c r="B90" s="8"/>
      <c r="C90" s="7"/>
      <c r="D90" s="7"/>
      <c r="E90" s="7"/>
      <c r="F90" s="7"/>
      <c r="I90" s="20"/>
      <c r="J90" s="6"/>
      <c r="K90" s="62"/>
    </row>
    <row r="91" spans="2:11" ht="15">
      <c r="B91" s="24">
        <v>4</v>
      </c>
      <c r="C91" s="25" t="s">
        <v>120</v>
      </c>
      <c r="D91" s="26"/>
      <c r="E91" s="26"/>
      <c r="F91" s="26"/>
      <c r="G91" s="26"/>
      <c r="H91" s="26"/>
      <c r="I91" s="27">
        <f>SUM(I92+I95)</f>
        <v>1137000</v>
      </c>
      <c r="J91" s="27">
        <f>SUM(J92+J95)</f>
        <v>-350000</v>
      </c>
      <c r="K91" s="62">
        <f>J91+I91</f>
        <v>787000</v>
      </c>
    </row>
    <row r="92" spans="2:11" ht="21.75" customHeight="1">
      <c r="B92" s="5">
        <v>41</v>
      </c>
      <c r="C92" s="4" t="s">
        <v>12</v>
      </c>
      <c r="D92" s="4"/>
      <c r="E92" s="4"/>
      <c r="F92" s="4"/>
      <c r="G92" s="4"/>
      <c r="H92" s="4"/>
      <c r="I92" s="23">
        <f>I93</f>
        <v>70000</v>
      </c>
      <c r="J92" s="23">
        <f>J93</f>
        <v>0</v>
      </c>
      <c r="K92" s="62">
        <f>J92+I92</f>
        <v>70000</v>
      </c>
    </row>
    <row r="93" spans="2:11" ht="13.5" customHeight="1">
      <c r="B93" s="8">
        <v>411</v>
      </c>
      <c r="C93" s="7" t="s">
        <v>13</v>
      </c>
      <c r="D93" s="7"/>
      <c r="E93" s="7"/>
      <c r="F93" s="7"/>
      <c r="I93" s="20">
        <f>SUM(I216)</f>
        <v>70000</v>
      </c>
      <c r="J93" s="20">
        <f>SUM(J216)</f>
        <v>0</v>
      </c>
      <c r="K93" s="49">
        <f>J93+I93</f>
        <v>70000</v>
      </c>
    </row>
    <row r="94" spans="2:11" ht="5.25" customHeight="1">
      <c r="B94" s="8"/>
      <c r="C94" s="7"/>
      <c r="D94" s="7"/>
      <c r="E94" s="7"/>
      <c r="F94" s="7"/>
      <c r="I94" s="20"/>
      <c r="J94" s="6"/>
      <c r="K94" s="62"/>
    </row>
    <row r="95" spans="2:11" ht="12.75">
      <c r="B95" s="5">
        <v>42</v>
      </c>
      <c r="C95" s="4" t="s">
        <v>14</v>
      </c>
      <c r="D95" s="4"/>
      <c r="E95" s="4"/>
      <c r="F95" s="4"/>
      <c r="G95" s="4"/>
      <c r="H95" s="4"/>
      <c r="I95" s="23">
        <f>SUM(I96:I98)</f>
        <v>1067000</v>
      </c>
      <c r="J95" s="23">
        <f>SUM(J96:J98)</f>
        <v>-350000</v>
      </c>
      <c r="K95" s="62">
        <f>J95+I95</f>
        <v>717000</v>
      </c>
    </row>
    <row r="96" spans="2:11" ht="15" customHeight="1">
      <c r="B96" s="39">
        <v>421</v>
      </c>
      <c r="C96" s="13" t="s">
        <v>51</v>
      </c>
      <c r="D96" s="40"/>
      <c r="E96" s="40"/>
      <c r="F96" s="40"/>
      <c r="G96" s="40"/>
      <c r="H96" s="40"/>
      <c r="I96" s="41">
        <f>I211+I203</f>
        <v>850000</v>
      </c>
      <c r="J96" s="41">
        <f>J211+J203</f>
        <v>-350000</v>
      </c>
      <c r="K96" s="49">
        <f>J96+I96</f>
        <v>500000</v>
      </c>
    </row>
    <row r="97" spans="2:11" ht="12.75" customHeight="1">
      <c r="B97" s="8">
        <v>422</v>
      </c>
      <c r="C97" s="7" t="s">
        <v>11</v>
      </c>
      <c r="D97" s="7"/>
      <c r="E97" s="7"/>
      <c r="F97" s="7"/>
      <c r="I97" s="20">
        <f>SUM(I173+I193+I236)</f>
        <v>15000</v>
      </c>
      <c r="J97" s="20">
        <f>SUM(J173+J193+J236)</f>
        <v>0</v>
      </c>
      <c r="K97" s="49">
        <f>J97+I97</f>
        <v>15000</v>
      </c>
    </row>
    <row r="98" spans="2:11" ht="12.75" customHeight="1">
      <c r="B98" s="8">
        <v>426</v>
      </c>
      <c r="C98" s="7" t="s">
        <v>85</v>
      </c>
      <c r="D98" s="7"/>
      <c r="E98" s="7"/>
      <c r="F98" s="7"/>
      <c r="I98" s="20">
        <f>SUM(I174+I246)</f>
        <v>202000</v>
      </c>
      <c r="J98" s="20">
        <f>SUM(J174+J246)</f>
        <v>0</v>
      </c>
      <c r="K98" s="49">
        <f>J98+I98</f>
        <v>202000</v>
      </c>
    </row>
    <row r="99" spans="2:11" ht="12.75" customHeight="1">
      <c r="B99" s="8"/>
      <c r="C99" s="7"/>
      <c r="D99" s="7"/>
      <c r="E99" s="7"/>
      <c r="F99" s="7"/>
      <c r="I99" s="20"/>
      <c r="J99" s="20"/>
      <c r="K99" s="49"/>
    </row>
    <row r="100" spans="2:11" ht="15" customHeight="1">
      <c r="B100" s="25" t="s">
        <v>156</v>
      </c>
      <c r="C100" s="7"/>
      <c r="D100" s="7"/>
      <c r="E100" s="7"/>
      <c r="F100" s="7"/>
      <c r="I100" s="20"/>
      <c r="K100" s="3"/>
    </row>
    <row r="101" spans="2:11" ht="12.75" customHeight="1">
      <c r="B101" s="8"/>
      <c r="C101" s="7"/>
      <c r="D101" s="7"/>
      <c r="E101" s="7"/>
      <c r="F101" s="7"/>
      <c r="I101" s="20"/>
      <c r="K101" s="3"/>
    </row>
    <row r="102" spans="2:11" ht="14.25" customHeight="1">
      <c r="B102" s="42">
        <v>8</v>
      </c>
      <c r="C102" s="43" t="s">
        <v>121</v>
      </c>
      <c r="D102" s="43"/>
      <c r="E102" s="43"/>
      <c r="F102" s="43"/>
      <c r="G102" s="43"/>
      <c r="H102" s="43"/>
      <c r="I102" s="52">
        <f aca="true" t="shared" si="1" ref="I102:K103">I103</f>
        <v>0</v>
      </c>
      <c r="J102" s="52">
        <f t="shared" si="1"/>
        <v>0</v>
      </c>
      <c r="K102" s="52">
        <f t="shared" si="1"/>
        <v>0</v>
      </c>
    </row>
    <row r="103" spans="2:11" ht="12.75" customHeight="1">
      <c r="B103" s="50">
        <v>84</v>
      </c>
      <c r="C103" s="44" t="s">
        <v>110</v>
      </c>
      <c r="D103" s="44"/>
      <c r="E103" s="44"/>
      <c r="F103" s="44"/>
      <c r="G103" s="44"/>
      <c r="H103" s="44"/>
      <c r="I103" s="48">
        <f t="shared" si="1"/>
        <v>0</v>
      </c>
      <c r="J103" s="48">
        <f t="shared" si="1"/>
        <v>0</v>
      </c>
      <c r="K103" s="48">
        <f t="shared" si="1"/>
        <v>0</v>
      </c>
    </row>
    <row r="104" spans="2:11" ht="12.75" customHeight="1">
      <c r="B104" s="8">
        <v>845</v>
      </c>
      <c r="C104" s="7" t="s">
        <v>111</v>
      </c>
      <c r="D104" s="7"/>
      <c r="E104" s="7"/>
      <c r="F104" s="7"/>
      <c r="I104" s="20">
        <v>0</v>
      </c>
      <c r="J104" s="20">
        <v>0</v>
      </c>
      <c r="K104" s="6">
        <v>0</v>
      </c>
    </row>
    <row r="105" spans="2:11" ht="12.75" customHeight="1">
      <c r="B105" s="8"/>
      <c r="C105" s="7"/>
      <c r="D105" s="7"/>
      <c r="E105" s="7"/>
      <c r="F105" s="7"/>
      <c r="I105" s="20"/>
      <c r="J105" s="6"/>
      <c r="K105" s="6"/>
    </row>
    <row r="106" spans="2:11" ht="14.25" customHeight="1">
      <c r="B106" s="42">
        <v>5</v>
      </c>
      <c r="C106" s="44" t="s">
        <v>122</v>
      </c>
      <c r="D106" s="44"/>
      <c r="E106" s="44"/>
      <c r="F106" s="44"/>
      <c r="G106" s="44"/>
      <c r="H106" s="43"/>
      <c r="I106" s="52">
        <f aca="true" t="shared" si="2" ref="I106:K107">I107</f>
        <v>0</v>
      </c>
      <c r="J106" s="52">
        <f t="shared" si="2"/>
        <v>0</v>
      </c>
      <c r="K106" s="52">
        <f t="shared" si="2"/>
        <v>0</v>
      </c>
    </row>
    <row r="107" spans="2:11" ht="12.75" customHeight="1">
      <c r="B107" s="50">
        <v>54</v>
      </c>
      <c r="C107" s="44" t="s">
        <v>112</v>
      </c>
      <c r="D107" s="44"/>
      <c r="E107" s="44"/>
      <c r="F107" s="44"/>
      <c r="G107" s="44"/>
      <c r="H107" s="44"/>
      <c r="I107" s="48">
        <f t="shared" si="2"/>
        <v>0</v>
      </c>
      <c r="J107" s="48">
        <f t="shared" si="2"/>
        <v>0</v>
      </c>
      <c r="K107" s="48">
        <f t="shared" si="2"/>
        <v>0</v>
      </c>
    </row>
    <row r="108" spans="2:11" ht="12.75" customHeight="1">
      <c r="B108" s="8">
        <v>545</v>
      </c>
      <c r="C108" s="7" t="s">
        <v>157</v>
      </c>
      <c r="D108" s="7"/>
      <c r="E108" s="7"/>
      <c r="F108" s="7"/>
      <c r="I108" s="20">
        <v>0</v>
      </c>
      <c r="J108" s="20">
        <v>0</v>
      </c>
      <c r="K108" s="20">
        <f>J108+I108</f>
        <v>0</v>
      </c>
    </row>
    <row r="109" spans="2:11" ht="114.75" customHeight="1">
      <c r="B109" s="8"/>
      <c r="C109" s="8"/>
      <c r="I109" s="20"/>
      <c r="K109" s="3"/>
    </row>
    <row r="110" spans="2:11" ht="12.75">
      <c r="B110" s="8"/>
      <c r="C110" s="7"/>
      <c r="D110" s="7"/>
      <c r="E110" s="7"/>
      <c r="F110" s="7"/>
      <c r="G110" s="71" t="s">
        <v>123</v>
      </c>
      <c r="I110" s="22"/>
      <c r="J110" s="6"/>
      <c r="K110" s="49"/>
    </row>
    <row r="111" spans="2:11" ht="4.5" customHeight="1">
      <c r="B111" s="8"/>
      <c r="C111" s="7"/>
      <c r="D111" s="7"/>
      <c r="E111" s="7"/>
      <c r="F111" s="7"/>
      <c r="G111" s="7"/>
      <c r="I111" s="22"/>
      <c r="J111" s="6"/>
      <c r="K111" s="49"/>
    </row>
    <row r="112" spans="2:11" ht="14.25" customHeight="1">
      <c r="B112" s="29" t="s">
        <v>181</v>
      </c>
      <c r="C112" s="26"/>
      <c r="D112" s="26"/>
      <c r="E112" s="26"/>
      <c r="F112" s="26"/>
      <c r="G112" s="26"/>
      <c r="H112" s="26"/>
      <c r="I112" s="86"/>
      <c r="J112" s="30"/>
      <c r="K112" s="30"/>
    </row>
    <row r="113" spans="2:11" ht="14.25">
      <c r="B113" s="29" t="s">
        <v>182</v>
      </c>
      <c r="C113" s="26"/>
      <c r="D113" s="26"/>
      <c r="E113" s="26"/>
      <c r="F113" s="26"/>
      <c r="G113" s="26"/>
      <c r="H113" s="26"/>
      <c r="I113" s="86"/>
      <c r="J113" s="30"/>
      <c r="K113" s="30"/>
    </row>
    <row r="114" spans="2:11" ht="6.75" customHeight="1">
      <c r="B114" s="8"/>
      <c r="C114" s="7"/>
      <c r="D114" s="7"/>
      <c r="E114" s="7"/>
      <c r="F114" s="7"/>
      <c r="G114" s="7"/>
      <c r="I114" s="22"/>
      <c r="J114" s="6"/>
      <c r="K114" s="49"/>
    </row>
    <row r="115" spans="2:11" ht="22.5" customHeight="1">
      <c r="B115" s="34" t="s">
        <v>189</v>
      </c>
      <c r="C115" s="34" t="s">
        <v>118</v>
      </c>
      <c r="D115" s="34"/>
      <c r="E115" s="34"/>
      <c r="F115" s="34"/>
      <c r="G115" s="34"/>
      <c r="H115" s="34"/>
      <c r="I115" s="83" t="s">
        <v>188</v>
      </c>
      <c r="J115" s="67" t="s">
        <v>108</v>
      </c>
      <c r="K115" s="68" t="s">
        <v>187</v>
      </c>
    </row>
    <row r="116" spans="2:11" ht="13.5" customHeight="1">
      <c r="B116" s="25" t="s">
        <v>125</v>
      </c>
      <c r="C116" s="26"/>
      <c r="D116" s="26"/>
      <c r="E116" s="26"/>
      <c r="F116" s="26"/>
      <c r="G116" s="26"/>
      <c r="H116" s="26"/>
      <c r="I116" s="27">
        <f>I117</f>
        <v>380000</v>
      </c>
      <c r="J116" s="27">
        <f>J117</f>
        <v>6500</v>
      </c>
      <c r="K116" s="66">
        <f aca="true" t="shared" si="3" ref="K116:K128">J116+I116</f>
        <v>386500</v>
      </c>
    </row>
    <row r="117" spans="2:11" ht="13.5" customHeight="1">
      <c r="B117" s="4" t="s">
        <v>124</v>
      </c>
      <c r="C117" s="4"/>
      <c r="D117" s="4"/>
      <c r="E117" s="4"/>
      <c r="F117" s="4"/>
      <c r="G117" s="4"/>
      <c r="H117" s="7"/>
      <c r="I117" s="23">
        <f>I120</f>
        <v>380000</v>
      </c>
      <c r="J117" s="23">
        <f>J120</f>
        <v>6500</v>
      </c>
      <c r="K117" s="17">
        <f t="shared" si="3"/>
        <v>386500</v>
      </c>
    </row>
    <row r="118" spans="2:11" ht="12.75">
      <c r="B118" s="4"/>
      <c r="C118" s="4" t="s">
        <v>53</v>
      </c>
      <c r="D118" s="4"/>
      <c r="E118" s="4"/>
      <c r="F118" s="4"/>
      <c r="G118" s="4"/>
      <c r="H118" s="7"/>
      <c r="I118" s="23">
        <f>I119</f>
        <v>380000</v>
      </c>
      <c r="J118" s="23">
        <f>J119</f>
        <v>6500</v>
      </c>
      <c r="K118" s="17">
        <f t="shared" si="3"/>
        <v>386500</v>
      </c>
    </row>
    <row r="119" spans="2:11" ht="12" customHeight="1">
      <c r="B119" s="4"/>
      <c r="C119" s="4" t="s">
        <v>94</v>
      </c>
      <c r="D119" s="4"/>
      <c r="E119" s="4"/>
      <c r="F119" s="4"/>
      <c r="G119" s="4"/>
      <c r="H119" s="7"/>
      <c r="I119" s="23">
        <f>I120</f>
        <v>380000</v>
      </c>
      <c r="J119" s="23">
        <f>J120</f>
        <v>6500</v>
      </c>
      <c r="K119" s="17">
        <f t="shared" si="3"/>
        <v>386500</v>
      </c>
    </row>
    <row r="120" spans="2:11" ht="12.75">
      <c r="B120" s="4"/>
      <c r="C120" s="4" t="s">
        <v>88</v>
      </c>
      <c r="D120" s="4"/>
      <c r="E120" s="4"/>
      <c r="F120" s="4"/>
      <c r="G120" s="4"/>
      <c r="H120" s="7"/>
      <c r="I120" s="23">
        <f>I122+I139</f>
        <v>380000</v>
      </c>
      <c r="J120" s="23">
        <f>J122</f>
        <v>6500</v>
      </c>
      <c r="K120" s="17">
        <f t="shared" si="3"/>
        <v>386500</v>
      </c>
    </row>
    <row r="121" spans="2:11" ht="6" customHeight="1">
      <c r="B121" s="25"/>
      <c r="C121" s="44"/>
      <c r="D121" s="25"/>
      <c r="E121" s="25"/>
      <c r="F121" s="25"/>
      <c r="G121" s="25"/>
      <c r="H121" s="26"/>
      <c r="I121" s="27"/>
      <c r="J121" s="27"/>
      <c r="K121" s="62"/>
    </row>
    <row r="122" spans="2:11" ht="15" customHeight="1">
      <c r="B122" s="25"/>
      <c r="C122" s="43" t="s">
        <v>54</v>
      </c>
      <c r="D122" s="43"/>
      <c r="E122" s="43"/>
      <c r="F122" s="43"/>
      <c r="G122" s="43"/>
      <c r="H122" s="51"/>
      <c r="I122" s="52">
        <f>I124</f>
        <v>370000</v>
      </c>
      <c r="J122" s="52">
        <f>J124</f>
        <v>6500</v>
      </c>
      <c r="K122" s="62">
        <f t="shared" si="3"/>
        <v>376500</v>
      </c>
    </row>
    <row r="123" spans="2:11" ht="3.75" customHeight="1">
      <c r="B123" s="25"/>
      <c r="C123" s="43"/>
      <c r="D123" s="43"/>
      <c r="E123" s="43"/>
      <c r="F123" s="43"/>
      <c r="G123" s="43"/>
      <c r="H123" s="51"/>
      <c r="I123" s="52"/>
      <c r="J123" s="52"/>
      <c r="K123" s="62"/>
    </row>
    <row r="124" spans="2:11" ht="12.75">
      <c r="B124" s="5">
        <v>3</v>
      </c>
      <c r="C124" s="4" t="s">
        <v>0</v>
      </c>
      <c r="D124" s="4"/>
      <c r="E124" s="4"/>
      <c r="F124" s="4"/>
      <c r="G124" s="4"/>
      <c r="H124" s="4"/>
      <c r="I124" s="23">
        <f>SUM(I125+I130+I136)</f>
        <v>370000</v>
      </c>
      <c r="J124" s="23">
        <f>SUM(J125+J130+J136+J142)</f>
        <v>6500</v>
      </c>
      <c r="K124" s="62">
        <f t="shared" si="3"/>
        <v>376500</v>
      </c>
    </row>
    <row r="125" spans="2:11" ht="15" customHeight="1">
      <c r="B125" s="5">
        <v>31</v>
      </c>
      <c r="C125" s="4" t="s">
        <v>4</v>
      </c>
      <c r="D125" s="4"/>
      <c r="E125" s="4"/>
      <c r="F125" s="4"/>
      <c r="G125" s="4"/>
      <c r="H125" s="4"/>
      <c r="I125" s="17">
        <f>SUM(I126+I127+I128)</f>
        <v>110000</v>
      </c>
      <c r="J125" s="17">
        <f>SUM(J126+J127+J128)</f>
        <v>0</v>
      </c>
      <c r="K125" s="62">
        <f t="shared" si="3"/>
        <v>110000</v>
      </c>
    </row>
    <row r="126" spans="2:11" ht="13.5" customHeight="1">
      <c r="B126" s="8">
        <v>311</v>
      </c>
      <c r="C126" s="3" t="s">
        <v>45</v>
      </c>
      <c r="I126" s="6">
        <v>93000</v>
      </c>
      <c r="J126" s="6">
        <v>0</v>
      </c>
      <c r="K126" s="49">
        <f t="shared" si="3"/>
        <v>93000</v>
      </c>
    </row>
    <row r="127" spans="2:11" ht="13.5" customHeight="1">
      <c r="B127" s="8">
        <v>312</v>
      </c>
      <c r="C127" s="15" t="s">
        <v>5</v>
      </c>
      <c r="I127" s="6">
        <v>2500</v>
      </c>
      <c r="J127" s="6">
        <v>0</v>
      </c>
      <c r="K127" s="49">
        <f t="shared" si="3"/>
        <v>2500</v>
      </c>
    </row>
    <row r="128" spans="2:11" ht="13.5" customHeight="1">
      <c r="B128" s="8">
        <v>313</v>
      </c>
      <c r="C128" s="15" t="s">
        <v>46</v>
      </c>
      <c r="I128" s="6">
        <v>14500</v>
      </c>
      <c r="J128" s="6">
        <v>0</v>
      </c>
      <c r="K128" s="49">
        <f t="shared" si="3"/>
        <v>14500</v>
      </c>
    </row>
    <row r="129" spans="2:11" ht="4.5" customHeight="1">
      <c r="B129" s="5"/>
      <c r="C129" s="4"/>
      <c r="D129" s="4"/>
      <c r="E129" s="4"/>
      <c r="F129" s="4"/>
      <c r="G129" s="4"/>
      <c r="H129" s="4"/>
      <c r="I129" s="23"/>
      <c r="J129" s="6"/>
      <c r="K129" s="62"/>
    </row>
    <row r="130" spans="2:11" ht="12.75">
      <c r="B130" s="5">
        <v>32</v>
      </c>
      <c r="C130" s="4" t="s">
        <v>7</v>
      </c>
      <c r="D130" s="4"/>
      <c r="E130" s="4"/>
      <c r="F130" s="4"/>
      <c r="G130" s="4"/>
      <c r="H130" s="4"/>
      <c r="I130" s="23">
        <f>SUM(I131+I132+I133+I134)</f>
        <v>250000</v>
      </c>
      <c r="J130" s="23">
        <f>SUM(J131+J132+J133+J134)</f>
        <v>0</v>
      </c>
      <c r="K130" s="62">
        <f>J130+I130</f>
        <v>250000</v>
      </c>
    </row>
    <row r="131" spans="2:11" ht="12.75">
      <c r="B131" s="8">
        <v>321</v>
      </c>
      <c r="C131" s="7" t="s">
        <v>50</v>
      </c>
      <c r="D131" s="7"/>
      <c r="E131" s="7"/>
      <c r="F131" s="7"/>
      <c r="G131" s="7"/>
      <c r="H131" s="7"/>
      <c r="I131" s="20">
        <v>5000</v>
      </c>
      <c r="J131" s="6">
        <v>0</v>
      </c>
      <c r="K131" s="49">
        <f>J131+I131</f>
        <v>5000</v>
      </c>
    </row>
    <row r="132" spans="2:11" ht="12.75">
      <c r="B132" s="8">
        <v>322</v>
      </c>
      <c r="C132" s="7" t="s">
        <v>8</v>
      </c>
      <c r="D132" s="7"/>
      <c r="E132" s="7"/>
      <c r="F132" s="7"/>
      <c r="G132" s="7"/>
      <c r="H132" s="7"/>
      <c r="I132" s="20">
        <v>10000</v>
      </c>
      <c r="J132" s="20">
        <v>0</v>
      </c>
      <c r="K132" s="49">
        <f>J132+I132</f>
        <v>10000</v>
      </c>
    </row>
    <row r="133" spans="2:11" ht="12.75">
      <c r="B133" s="9">
        <v>323</v>
      </c>
      <c r="C133" s="3" t="s">
        <v>1</v>
      </c>
      <c r="I133" s="22">
        <v>60000</v>
      </c>
      <c r="J133" s="22">
        <v>0</v>
      </c>
      <c r="K133" s="49">
        <f>J133+I133</f>
        <v>60000</v>
      </c>
    </row>
    <row r="134" spans="2:11" ht="12.75">
      <c r="B134" s="9">
        <v>329</v>
      </c>
      <c r="C134" s="15" t="s">
        <v>2</v>
      </c>
      <c r="I134" s="22">
        <v>175000</v>
      </c>
      <c r="J134" s="22">
        <v>0</v>
      </c>
      <c r="K134" s="49">
        <f>J134+I134</f>
        <v>175000</v>
      </c>
    </row>
    <row r="135" spans="2:9" ht="4.5" customHeight="1">
      <c r="B135" s="4"/>
      <c r="C135" s="4"/>
      <c r="D135" s="4"/>
      <c r="E135" s="4"/>
      <c r="F135" s="4"/>
      <c r="G135" s="4"/>
      <c r="H135" s="4"/>
      <c r="I135" s="35"/>
    </row>
    <row r="136" spans="2:11" ht="12.75">
      <c r="B136" s="5">
        <v>38</v>
      </c>
      <c r="C136" s="4" t="s">
        <v>3</v>
      </c>
      <c r="D136" s="4"/>
      <c r="E136" s="4"/>
      <c r="F136" s="4"/>
      <c r="G136" s="4"/>
      <c r="H136" s="4"/>
      <c r="I136" s="17">
        <f>I137</f>
        <v>10000</v>
      </c>
      <c r="J136" s="17">
        <f>J137</f>
        <v>6500</v>
      </c>
      <c r="K136" s="62">
        <f>J136+I136</f>
        <v>16500</v>
      </c>
    </row>
    <row r="137" spans="2:11" ht="12.75">
      <c r="B137" s="28">
        <v>381</v>
      </c>
      <c r="C137" s="13" t="s">
        <v>15</v>
      </c>
      <c r="D137" s="7"/>
      <c r="E137" s="7"/>
      <c r="F137" s="7"/>
      <c r="G137" s="7"/>
      <c r="I137" s="6">
        <v>10000</v>
      </c>
      <c r="J137" s="6">
        <v>6500</v>
      </c>
      <c r="K137" s="49">
        <f>J137+I137</f>
        <v>16500</v>
      </c>
    </row>
    <row r="138" spans="2:11" ht="3.75" customHeight="1">
      <c r="B138" s="28"/>
      <c r="C138" s="13"/>
      <c r="D138" s="7"/>
      <c r="E138" s="7"/>
      <c r="F138" s="7"/>
      <c r="G138" s="7"/>
      <c r="J138" s="6"/>
      <c r="K138" s="49"/>
    </row>
    <row r="139" spans="2:11" ht="12.75">
      <c r="B139" s="78"/>
      <c r="C139" s="79" t="s">
        <v>168</v>
      </c>
      <c r="D139" s="44"/>
      <c r="E139" s="44"/>
      <c r="F139" s="44"/>
      <c r="G139" s="44"/>
      <c r="H139" s="44"/>
      <c r="I139" s="62">
        <f aca="true" t="shared" si="4" ref="I139:J141">I140</f>
        <v>10000</v>
      </c>
      <c r="J139" s="62">
        <f t="shared" si="4"/>
        <v>0</v>
      </c>
      <c r="K139" s="62">
        <f>J139+I139</f>
        <v>10000</v>
      </c>
    </row>
    <row r="140" spans="2:11" ht="12.75">
      <c r="B140" s="78">
        <v>3</v>
      </c>
      <c r="C140" s="79" t="s">
        <v>0</v>
      </c>
      <c r="D140" s="44"/>
      <c r="E140" s="44"/>
      <c r="F140" s="44"/>
      <c r="G140" s="44"/>
      <c r="H140" s="44"/>
      <c r="I140" s="62">
        <f t="shared" si="4"/>
        <v>10000</v>
      </c>
      <c r="J140" s="62">
        <f t="shared" si="4"/>
        <v>0</v>
      </c>
      <c r="K140" s="62">
        <f>J140+I140</f>
        <v>10000</v>
      </c>
    </row>
    <row r="141" spans="2:11" ht="12.75">
      <c r="B141" s="78">
        <v>322</v>
      </c>
      <c r="C141" s="47" t="s">
        <v>7</v>
      </c>
      <c r="D141" s="46"/>
      <c r="E141" s="44"/>
      <c r="F141" s="44"/>
      <c r="G141" s="44"/>
      <c r="H141" s="44"/>
      <c r="I141" s="62">
        <f t="shared" si="4"/>
        <v>10000</v>
      </c>
      <c r="J141" s="62">
        <f t="shared" si="4"/>
        <v>0</v>
      </c>
      <c r="K141" s="62">
        <f>J141+I141</f>
        <v>10000</v>
      </c>
    </row>
    <row r="142" spans="2:11" ht="14.25" customHeight="1">
      <c r="B142" s="12">
        <v>329</v>
      </c>
      <c r="C142" s="13" t="s">
        <v>2</v>
      </c>
      <c r="I142" s="6">
        <v>10000</v>
      </c>
      <c r="J142" s="6">
        <v>0</v>
      </c>
      <c r="K142" s="49">
        <f>J142+I142</f>
        <v>10000</v>
      </c>
    </row>
    <row r="143" spans="2:3" ht="14.25" customHeight="1">
      <c r="B143" s="12"/>
      <c r="C143" s="13"/>
    </row>
    <row r="144" spans="2:11" ht="15">
      <c r="B144" s="25" t="s">
        <v>126</v>
      </c>
      <c r="C144" s="26"/>
      <c r="D144" s="26"/>
      <c r="E144" s="26"/>
      <c r="F144" s="26"/>
      <c r="G144" s="26"/>
      <c r="H144" s="26"/>
      <c r="I144" s="27">
        <f>I145</f>
        <v>256000</v>
      </c>
      <c r="J144" s="27">
        <f>J145</f>
        <v>3500</v>
      </c>
      <c r="K144" s="66">
        <f aca="true" t="shared" si="5" ref="K144:K154">J144+I144</f>
        <v>259500</v>
      </c>
    </row>
    <row r="145" spans="2:11" ht="12.75" customHeight="1">
      <c r="B145" s="4" t="s">
        <v>127</v>
      </c>
      <c r="C145" s="4"/>
      <c r="D145" s="4"/>
      <c r="E145" s="4"/>
      <c r="F145" s="4"/>
      <c r="G145" s="4"/>
      <c r="H145" s="7"/>
      <c r="I145" s="23">
        <f>I146</f>
        <v>256000</v>
      </c>
      <c r="J145" s="23">
        <f>J146</f>
        <v>3500</v>
      </c>
      <c r="K145" s="17">
        <f t="shared" si="5"/>
        <v>259500</v>
      </c>
    </row>
    <row r="146" spans="2:11" ht="14.25" customHeight="1">
      <c r="B146" s="4"/>
      <c r="C146" s="4" t="s">
        <v>53</v>
      </c>
      <c r="D146" s="4"/>
      <c r="E146" s="4"/>
      <c r="F146" s="4"/>
      <c r="G146" s="4"/>
      <c r="H146" s="7"/>
      <c r="I146" s="23">
        <f>I148</f>
        <v>256000</v>
      </c>
      <c r="J146" s="23">
        <f>J148</f>
        <v>3500</v>
      </c>
      <c r="K146" s="17">
        <f t="shared" si="5"/>
        <v>259500</v>
      </c>
    </row>
    <row r="147" spans="2:11" ht="13.5" customHeight="1">
      <c r="B147" s="4"/>
      <c r="C147" s="4" t="s">
        <v>95</v>
      </c>
      <c r="D147" s="4"/>
      <c r="E147" s="4"/>
      <c r="F147" s="4"/>
      <c r="G147" s="4"/>
      <c r="H147" s="7"/>
      <c r="I147" s="23">
        <f>I148</f>
        <v>256000</v>
      </c>
      <c r="J147" s="23">
        <f>J148</f>
        <v>3500</v>
      </c>
      <c r="K147" s="17">
        <f t="shared" si="5"/>
        <v>259500</v>
      </c>
    </row>
    <row r="148" spans="2:11" ht="12.75">
      <c r="B148" s="4"/>
      <c r="C148" s="4" t="s">
        <v>63</v>
      </c>
      <c r="D148" s="4"/>
      <c r="E148" s="4"/>
      <c r="F148" s="4"/>
      <c r="G148" s="4"/>
      <c r="H148" s="7"/>
      <c r="I148" s="23">
        <f>SUM(I149+I167+I171)</f>
        <v>256000</v>
      </c>
      <c r="J148" s="23">
        <f>SUM(J149+J167+J171)</f>
        <v>3500</v>
      </c>
      <c r="K148" s="17">
        <f t="shared" si="5"/>
        <v>259500</v>
      </c>
    </row>
    <row r="149" spans="2:11" ht="15" customHeight="1">
      <c r="B149" s="25"/>
      <c r="C149" s="4" t="s">
        <v>55</v>
      </c>
      <c r="D149" s="4"/>
      <c r="E149" s="4"/>
      <c r="F149" s="4"/>
      <c r="G149" s="4"/>
      <c r="H149" s="26"/>
      <c r="I149" s="23">
        <f>I150</f>
        <v>244000</v>
      </c>
      <c r="J149" s="23">
        <f>J150</f>
        <v>3500</v>
      </c>
      <c r="K149" s="17">
        <f t="shared" si="5"/>
        <v>247500</v>
      </c>
    </row>
    <row r="150" spans="2:11" ht="14.25" customHeight="1">
      <c r="B150" s="5">
        <v>3</v>
      </c>
      <c r="C150" s="4" t="s">
        <v>0</v>
      </c>
      <c r="D150" s="4"/>
      <c r="E150" s="4"/>
      <c r="F150" s="4"/>
      <c r="G150" s="4"/>
      <c r="H150" s="4"/>
      <c r="I150" s="17">
        <f>SUM(I151+I156+I162)</f>
        <v>244000</v>
      </c>
      <c r="J150" s="17">
        <f>SUM(J151+J156+J162)</f>
        <v>3500</v>
      </c>
      <c r="K150" s="62">
        <f t="shared" si="5"/>
        <v>247500</v>
      </c>
    </row>
    <row r="151" spans="2:11" ht="14.25" customHeight="1">
      <c r="B151" s="5">
        <v>31</v>
      </c>
      <c r="C151" s="4" t="s">
        <v>4</v>
      </c>
      <c r="D151" s="4"/>
      <c r="E151" s="4"/>
      <c r="F151" s="4"/>
      <c r="G151" s="4"/>
      <c r="H151" s="4"/>
      <c r="I151" s="17">
        <f>SUM(I152+I153+I154)</f>
        <v>163000</v>
      </c>
      <c r="J151" s="17">
        <f>SUM(J152+J153+J154)</f>
        <v>0</v>
      </c>
      <c r="K151" s="62">
        <f t="shared" si="5"/>
        <v>163000</v>
      </c>
    </row>
    <row r="152" spans="2:11" ht="12" customHeight="1">
      <c r="B152" s="8">
        <v>311</v>
      </c>
      <c r="C152" s="3" t="s">
        <v>45</v>
      </c>
      <c r="I152" s="6">
        <v>137000</v>
      </c>
      <c r="J152" s="6">
        <v>0</v>
      </c>
      <c r="K152" s="49">
        <f t="shared" si="5"/>
        <v>137000</v>
      </c>
    </row>
    <row r="153" spans="2:11" ht="14.25" customHeight="1">
      <c r="B153" s="8">
        <v>312</v>
      </c>
      <c r="C153" s="15" t="s">
        <v>5</v>
      </c>
      <c r="I153" s="6">
        <v>5000</v>
      </c>
      <c r="J153" s="6">
        <v>0</v>
      </c>
      <c r="K153" s="49">
        <f t="shared" si="5"/>
        <v>5000</v>
      </c>
    </row>
    <row r="154" spans="2:11" ht="12" customHeight="1">
      <c r="B154" s="8">
        <v>313</v>
      </c>
      <c r="C154" s="15" t="s">
        <v>46</v>
      </c>
      <c r="I154" s="6">
        <v>21000</v>
      </c>
      <c r="J154" s="6">
        <v>0</v>
      </c>
      <c r="K154" s="49">
        <f t="shared" si="5"/>
        <v>21000</v>
      </c>
    </row>
    <row r="155" spans="2:11" ht="3.75" customHeight="1">
      <c r="B155" s="8"/>
      <c r="C155" s="15"/>
      <c r="J155" s="6"/>
      <c r="K155" s="49"/>
    </row>
    <row r="156" spans="2:11" ht="13.5" customHeight="1">
      <c r="B156" s="5">
        <v>32</v>
      </c>
      <c r="C156" s="4" t="s">
        <v>7</v>
      </c>
      <c r="D156" s="4"/>
      <c r="E156" s="4"/>
      <c r="F156" s="4"/>
      <c r="G156" s="4"/>
      <c r="H156" s="4"/>
      <c r="I156" s="23">
        <f>SUM(I157+I158+I159+I160)</f>
        <v>75000</v>
      </c>
      <c r="J156" s="23">
        <f>SUM(J157+J158+J159+J160)</f>
        <v>3500</v>
      </c>
      <c r="K156" s="62">
        <f>J156+I156</f>
        <v>78500</v>
      </c>
    </row>
    <row r="157" spans="2:11" ht="12.75">
      <c r="B157" s="8">
        <v>321</v>
      </c>
      <c r="C157" s="7" t="s">
        <v>17</v>
      </c>
      <c r="D157" s="7"/>
      <c r="E157" s="7"/>
      <c r="F157" s="7"/>
      <c r="I157" s="20">
        <v>15000</v>
      </c>
      <c r="J157" s="49">
        <v>0</v>
      </c>
      <c r="K157" s="49">
        <f>J157+I157</f>
        <v>15000</v>
      </c>
    </row>
    <row r="158" spans="2:11" ht="13.5" customHeight="1">
      <c r="B158" s="8">
        <v>322</v>
      </c>
      <c r="C158" s="7" t="s">
        <v>8</v>
      </c>
      <c r="D158" s="7"/>
      <c r="E158" s="7"/>
      <c r="F158" s="7"/>
      <c r="I158" s="20">
        <v>20000</v>
      </c>
      <c r="J158" s="20">
        <v>0</v>
      </c>
      <c r="K158" s="49">
        <f>J158+I158</f>
        <v>20000</v>
      </c>
    </row>
    <row r="159" spans="2:11" ht="13.5" customHeight="1">
      <c r="B159" s="8">
        <v>323</v>
      </c>
      <c r="C159" s="7" t="s">
        <v>18</v>
      </c>
      <c r="D159" s="7"/>
      <c r="E159" s="4"/>
      <c r="F159" s="4"/>
      <c r="I159" s="20">
        <v>40000</v>
      </c>
      <c r="J159" s="20">
        <v>0</v>
      </c>
      <c r="K159" s="49">
        <f>J159+I159</f>
        <v>40000</v>
      </c>
    </row>
    <row r="160" spans="2:11" ht="14.25" customHeight="1">
      <c r="B160" s="8">
        <v>324</v>
      </c>
      <c r="C160" s="7" t="s">
        <v>155</v>
      </c>
      <c r="D160" s="7"/>
      <c r="E160" s="4"/>
      <c r="F160" s="4"/>
      <c r="I160" s="20">
        <v>0</v>
      </c>
      <c r="J160" s="20">
        <v>3500</v>
      </c>
      <c r="K160" s="49">
        <f>J160+I160</f>
        <v>3500</v>
      </c>
    </row>
    <row r="161" spans="2:11" ht="4.5" customHeight="1">
      <c r="B161" s="8"/>
      <c r="C161" s="7"/>
      <c r="D161" s="7"/>
      <c r="E161" s="4"/>
      <c r="F161" s="4"/>
      <c r="I161" s="20"/>
      <c r="J161" s="20"/>
      <c r="K161" s="49"/>
    </row>
    <row r="162" spans="2:11" ht="12.75">
      <c r="B162" s="5">
        <v>34</v>
      </c>
      <c r="C162" s="4" t="s">
        <v>9</v>
      </c>
      <c r="D162" s="8"/>
      <c r="E162" s="7"/>
      <c r="F162" s="7"/>
      <c r="I162" s="23">
        <f>I163</f>
        <v>6000</v>
      </c>
      <c r="J162" s="23">
        <f>J163</f>
        <v>0</v>
      </c>
      <c r="K162" s="62">
        <f>J162+I162</f>
        <v>6000</v>
      </c>
    </row>
    <row r="163" spans="2:11" ht="12.75" customHeight="1">
      <c r="B163" s="8">
        <v>343</v>
      </c>
      <c r="C163" s="7" t="s">
        <v>20</v>
      </c>
      <c r="D163" s="7"/>
      <c r="E163" s="7"/>
      <c r="F163" s="7"/>
      <c r="G163" s="7"/>
      <c r="I163" s="20">
        <v>6000</v>
      </c>
      <c r="J163" s="6">
        <v>0</v>
      </c>
      <c r="K163" s="49">
        <f>J163+I163</f>
        <v>6000</v>
      </c>
    </row>
    <row r="164" spans="2:10" ht="3" customHeight="1">
      <c r="B164" s="8"/>
      <c r="C164" s="32"/>
      <c r="D164" s="32"/>
      <c r="E164" s="32"/>
      <c r="F164" s="32"/>
      <c r="G164" s="32"/>
      <c r="I164" s="20"/>
      <c r="J164" s="6"/>
    </row>
    <row r="165" spans="2:11" ht="12.75">
      <c r="B165" s="8"/>
      <c r="C165" s="4" t="s">
        <v>64</v>
      </c>
      <c r="D165" s="7"/>
      <c r="E165" s="7"/>
      <c r="F165" s="7"/>
      <c r="G165" s="7"/>
      <c r="H165" s="7"/>
      <c r="I165" s="23">
        <f>SUM(I167+I171)</f>
        <v>12000</v>
      </c>
      <c r="J165" s="23">
        <f>SUM(J167+J171)</f>
        <v>0</v>
      </c>
      <c r="K165" s="17">
        <f>J165+I165</f>
        <v>12000</v>
      </c>
    </row>
    <row r="166" spans="2:11" ht="4.5" customHeight="1">
      <c r="B166" s="8"/>
      <c r="C166" s="7"/>
      <c r="D166" s="7"/>
      <c r="E166" s="7"/>
      <c r="F166" s="7"/>
      <c r="I166" s="20"/>
      <c r="J166" s="20"/>
      <c r="K166" s="62"/>
    </row>
    <row r="167" spans="2:11" ht="12.75" customHeight="1">
      <c r="B167" s="5">
        <v>3</v>
      </c>
      <c r="C167" s="4" t="s">
        <v>0</v>
      </c>
      <c r="D167" s="4"/>
      <c r="E167" s="4"/>
      <c r="F167" s="4"/>
      <c r="G167" s="4"/>
      <c r="I167" s="48">
        <f>I168</f>
        <v>5000</v>
      </c>
      <c r="J167" s="48">
        <f>J168</f>
        <v>0</v>
      </c>
      <c r="K167" s="62">
        <f>J167+I167</f>
        <v>5000</v>
      </c>
    </row>
    <row r="168" spans="2:11" ht="12.75">
      <c r="B168" s="5">
        <v>32</v>
      </c>
      <c r="C168" s="4" t="s">
        <v>7</v>
      </c>
      <c r="D168" s="4"/>
      <c r="E168" s="4"/>
      <c r="F168" s="4"/>
      <c r="G168" s="4"/>
      <c r="H168" s="4"/>
      <c r="I168" s="17">
        <f>I169</f>
        <v>5000</v>
      </c>
      <c r="J168" s="17">
        <f>J169</f>
        <v>0</v>
      </c>
      <c r="K168" s="62">
        <f>J168+I168</f>
        <v>5000</v>
      </c>
    </row>
    <row r="169" spans="2:11" ht="14.25" customHeight="1">
      <c r="B169" s="8">
        <v>322</v>
      </c>
      <c r="C169" s="7" t="s">
        <v>8</v>
      </c>
      <c r="D169" s="7"/>
      <c r="E169" s="7"/>
      <c r="F169" s="7"/>
      <c r="I169" s="20">
        <v>5000</v>
      </c>
      <c r="J169" s="6">
        <v>0</v>
      </c>
      <c r="K169" s="49">
        <f>J169+I169</f>
        <v>5000</v>
      </c>
    </row>
    <row r="170" spans="2:10" ht="3.75" customHeight="1">
      <c r="B170" s="8"/>
      <c r="C170" s="7"/>
      <c r="I170" s="20"/>
      <c r="J170" s="6"/>
    </row>
    <row r="171" spans="2:11" ht="13.5" customHeight="1">
      <c r="B171" s="5">
        <v>4</v>
      </c>
      <c r="C171" s="4" t="s">
        <v>10</v>
      </c>
      <c r="D171" s="4"/>
      <c r="E171" s="4"/>
      <c r="F171" s="4"/>
      <c r="G171" s="4"/>
      <c r="H171" s="4"/>
      <c r="I171" s="23">
        <f>I172</f>
        <v>7000</v>
      </c>
      <c r="J171" s="23">
        <f>J172</f>
        <v>0</v>
      </c>
      <c r="K171" s="62">
        <f>J171+I171</f>
        <v>7000</v>
      </c>
    </row>
    <row r="172" spans="2:11" ht="14.25" customHeight="1">
      <c r="B172" s="5">
        <v>42</v>
      </c>
      <c r="C172" s="4" t="s">
        <v>47</v>
      </c>
      <c r="D172" s="4"/>
      <c r="E172" s="4"/>
      <c r="F172" s="4"/>
      <c r="G172" s="4"/>
      <c r="H172" s="4"/>
      <c r="I172" s="23">
        <f>SUM(I173+I174)</f>
        <v>7000</v>
      </c>
      <c r="J172" s="23">
        <f>SUM(J173+J174)</f>
        <v>0</v>
      </c>
      <c r="K172" s="62">
        <f>J172+I172</f>
        <v>7000</v>
      </c>
    </row>
    <row r="173" spans="2:11" ht="12.75" customHeight="1">
      <c r="B173" s="8">
        <v>422</v>
      </c>
      <c r="C173" s="7" t="s">
        <v>11</v>
      </c>
      <c r="D173" s="7"/>
      <c r="E173" s="7"/>
      <c r="F173" s="7"/>
      <c r="I173" s="20">
        <v>5000</v>
      </c>
      <c r="J173" s="6">
        <v>0</v>
      </c>
      <c r="K173" s="49">
        <f>J173+I173</f>
        <v>5000</v>
      </c>
    </row>
    <row r="174" spans="2:11" ht="13.5" customHeight="1">
      <c r="B174" s="8">
        <v>426</v>
      </c>
      <c r="C174" s="7" t="s">
        <v>85</v>
      </c>
      <c r="D174" s="7"/>
      <c r="E174" s="7"/>
      <c r="F174" s="7"/>
      <c r="I174" s="20">
        <v>2000</v>
      </c>
      <c r="J174" s="6">
        <v>0</v>
      </c>
      <c r="K174" s="49">
        <f>J174+I174</f>
        <v>2000</v>
      </c>
    </row>
    <row r="175" spans="2:10" ht="14.25" customHeight="1">
      <c r="B175" s="1"/>
      <c r="C175" s="7"/>
      <c r="J175" s="6"/>
    </row>
    <row r="176" spans="2:11" ht="16.5" customHeight="1">
      <c r="B176" s="25" t="s">
        <v>128</v>
      </c>
      <c r="C176" s="26"/>
      <c r="D176" s="26"/>
      <c r="E176" s="26"/>
      <c r="F176" s="26"/>
      <c r="G176" s="26"/>
      <c r="H176" s="26"/>
      <c r="I176" s="27">
        <f>SUM(I177+I223)</f>
        <v>2570300</v>
      </c>
      <c r="J176" s="27">
        <f>SUM(J177+J223)</f>
        <v>390000</v>
      </c>
      <c r="K176" s="66">
        <f>J176+I176</f>
        <v>2960300</v>
      </c>
    </row>
    <row r="177" spans="2:11" ht="15" customHeight="1">
      <c r="B177" s="4" t="s">
        <v>129</v>
      </c>
      <c r="C177" s="7"/>
      <c r="D177" s="7"/>
      <c r="E177" s="7"/>
      <c r="F177" s="7"/>
      <c r="G177" s="7"/>
      <c r="H177" s="7"/>
      <c r="I177" s="23">
        <f>SUM(I179+I190+I195+I205+I213+I218)</f>
        <v>1525300</v>
      </c>
      <c r="J177" s="23">
        <f>SUM(J179+J190+J195+J205+J213+J218)</f>
        <v>-170000</v>
      </c>
      <c r="K177" s="17">
        <f>J177+I177</f>
        <v>1355300</v>
      </c>
    </row>
    <row r="178" spans="2:11" ht="12.75">
      <c r="B178" s="4"/>
      <c r="C178" s="4" t="s">
        <v>56</v>
      </c>
      <c r="D178" s="4"/>
      <c r="E178" s="4"/>
      <c r="F178" s="4"/>
      <c r="G178" s="4"/>
      <c r="H178" s="7"/>
      <c r="I178" s="23"/>
      <c r="J178" s="23"/>
      <c r="K178" s="17"/>
    </row>
    <row r="179" spans="2:11" ht="16.5" customHeight="1">
      <c r="B179" s="5"/>
      <c r="C179" s="4" t="s">
        <v>65</v>
      </c>
      <c r="D179" s="4"/>
      <c r="E179" s="4"/>
      <c r="F179" s="4"/>
      <c r="G179" s="4"/>
      <c r="H179" s="26"/>
      <c r="I179" s="27">
        <f>I180</f>
        <v>45300</v>
      </c>
      <c r="J179" s="27">
        <f>J180</f>
        <v>0</v>
      </c>
      <c r="K179" s="56">
        <f>J179+I179</f>
        <v>45300</v>
      </c>
    </row>
    <row r="180" spans="2:11" ht="12.75">
      <c r="B180" s="5">
        <v>3</v>
      </c>
      <c r="C180" s="4" t="s">
        <v>0</v>
      </c>
      <c r="D180" s="4"/>
      <c r="E180" s="4"/>
      <c r="F180" s="4"/>
      <c r="G180" s="4"/>
      <c r="H180" s="4"/>
      <c r="I180" s="17">
        <f>SUM(I181+I185)</f>
        <v>45300</v>
      </c>
      <c r="J180" s="17">
        <f>SUM(J181+J185)</f>
        <v>0</v>
      </c>
      <c r="K180" s="62">
        <f>J180+I180</f>
        <v>45300</v>
      </c>
    </row>
    <row r="181" spans="2:11" ht="12.75">
      <c r="B181" s="5">
        <v>31</v>
      </c>
      <c r="C181" s="4" t="s">
        <v>4</v>
      </c>
      <c r="D181" s="4"/>
      <c r="E181" s="4"/>
      <c r="F181" s="4"/>
      <c r="G181" s="4"/>
      <c r="H181" s="4"/>
      <c r="I181" s="17">
        <f>SUM(I182+I183)</f>
        <v>12800</v>
      </c>
      <c r="J181" s="17">
        <f>SUM(J182+J183)</f>
        <v>0</v>
      </c>
      <c r="K181" s="62">
        <f>J181+I181</f>
        <v>12800</v>
      </c>
    </row>
    <row r="182" spans="2:11" ht="12.75">
      <c r="B182" s="8">
        <v>311</v>
      </c>
      <c r="C182" s="3" t="s">
        <v>45</v>
      </c>
      <c r="I182" s="6">
        <v>11000</v>
      </c>
      <c r="J182" s="6">
        <v>0</v>
      </c>
      <c r="K182" s="49">
        <f>J182+I182</f>
        <v>11000</v>
      </c>
    </row>
    <row r="183" spans="2:11" ht="13.5" customHeight="1">
      <c r="B183" s="8">
        <v>313</v>
      </c>
      <c r="C183" s="15" t="s">
        <v>46</v>
      </c>
      <c r="I183" s="6">
        <v>1800</v>
      </c>
      <c r="J183" s="6">
        <v>0</v>
      </c>
      <c r="K183" s="49">
        <f>J183+I183</f>
        <v>1800</v>
      </c>
    </row>
    <row r="184" spans="2:10" ht="4.5" customHeight="1">
      <c r="B184" s="8"/>
      <c r="C184" s="7"/>
      <c r="D184" s="7"/>
      <c r="E184" s="7"/>
      <c r="F184" s="7"/>
      <c r="I184" s="20"/>
      <c r="J184" s="6"/>
    </row>
    <row r="185" spans="2:11" ht="12.75">
      <c r="B185" s="5">
        <v>32</v>
      </c>
      <c r="C185" s="4" t="s">
        <v>7</v>
      </c>
      <c r="D185" s="4"/>
      <c r="E185" s="4"/>
      <c r="F185" s="4"/>
      <c r="G185" s="4"/>
      <c r="H185" s="4"/>
      <c r="I185" s="23">
        <f>SUM(I186:I188)</f>
        <v>32500</v>
      </c>
      <c r="J185" s="23">
        <f>SUM(J186:J188)</f>
        <v>0</v>
      </c>
      <c r="K185" s="62">
        <f>J185+I185</f>
        <v>32500</v>
      </c>
    </row>
    <row r="186" spans="2:11" ht="12.75">
      <c r="B186" s="8">
        <v>321</v>
      </c>
      <c r="C186" s="7" t="s">
        <v>17</v>
      </c>
      <c r="D186" s="7"/>
      <c r="E186" s="7"/>
      <c r="F186" s="7"/>
      <c r="I186" s="20">
        <v>11500</v>
      </c>
      <c r="J186" s="20">
        <v>0</v>
      </c>
      <c r="K186" s="49">
        <f>J186+I186</f>
        <v>11500</v>
      </c>
    </row>
    <row r="187" spans="2:11" ht="12.75">
      <c r="B187" s="39">
        <v>322</v>
      </c>
      <c r="C187" s="45" t="s">
        <v>8</v>
      </c>
      <c r="D187" s="40"/>
      <c r="E187" s="40"/>
      <c r="F187" s="40"/>
      <c r="G187" s="40"/>
      <c r="H187" s="40"/>
      <c r="I187" s="49">
        <v>1000</v>
      </c>
      <c r="J187" s="6">
        <v>0</v>
      </c>
      <c r="K187" s="49">
        <f>J187+I187</f>
        <v>1000</v>
      </c>
    </row>
    <row r="188" spans="2:11" ht="14.25" customHeight="1">
      <c r="B188" s="8">
        <v>323</v>
      </c>
      <c r="C188" s="7" t="s">
        <v>18</v>
      </c>
      <c r="D188" s="7"/>
      <c r="E188" s="7"/>
      <c r="F188" s="7"/>
      <c r="G188" s="7"/>
      <c r="I188" s="20">
        <v>20000</v>
      </c>
      <c r="J188" s="20">
        <v>0</v>
      </c>
      <c r="K188" s="49">
        <f>J188+I188</f>
        <v>20000</v>
      </c>
    </row>
    <row r="189" spans="2:10" ht="5.25" customHeight="1">
      <c r="B189" s="8"/>
      <c r="C189" s="7"/>
      <c r="D189" s="7"/>
      <c r="E189" s="7"/>
      <c r="F189" s="7"/>
      <c r="I189" s="20"/>
      <c r="J189" s="6"/>
    </row>
    <row r="190" spans="2:11" ht="5.25" customHeight="1" hidden="1">
      <c r="B190" s="8"/>
      <c r="C190" s="4" t="s">
        <v>66</v>
      </c>
      <c r="D190" s="7"/>
      <c r="E190" s="7"/>
      <c r="F190" s="7"/>
      <c r="G190" s="7"/>
      <c r="H190" s="7"/>
      <c r="I190" s="23">
        <f aca="true" t="shared" si="6" ref="I190:J192">I191</f>
        <v>5000</v>
      </c>
      <c r="J190" s="23">
        <f t="shared" si="6"/>
        <v>0</v>
      </c>
      <c r="K190" s="17">
        <f>J190+I190</f>
        <v>5000</v>
      </c>
    </row>
    <row r="191" spans="2:11" ht="12.75" customHeight="1">
      <c r="B191" s="5">
        <v>4</v>
      </c>
      <c r="C191" s="4" t="s">
        <v>10</v>
      </c>
      <c r="D191" s="4"/>
      <c r="E191" s="4"/>
      <c r="F191" s="4"/>
      <c r="G191" s="4"/>
      <c r="H191" s="4"/>
      <c r="I191" s="23">
        <f t="shared" si="6"/>
        <v>5000</v>
      </c>
      <c r="J191" s="23">
        <f t="shared" si="6"/>
        <v>0</v>
      </c>
      <c r="K191" s="62">
        <f>J191+I191</f>
        <v>5000</v>
      </c>
    </row>
    <row r="192" spans="2:11" ht="12.75">
      <c r="B192" s="5">
        <v>42</v>
      </c>
      <c r="C192" s="4" t="s">
        <v>47</v>
      </c>
      <c r="D192" s="4"/>
      <c r="E192" s="4"/>
      <c r="F192" s="4"/>
      <c r="G192" s="4"/>
      <c r="H192" s="4"/>
      <c r="I192" s="23">
        <f t="shared" si="6"/>
        <v>5000</v>
      </c>
      <c r="J192" s="23">
        <f t="shared" si="6"/>
        <v>0</v>
      </c>
      <c r="K192" s="62">
        <f>J192+I192</f>
        <v>5000</v>
      </c>
    </row>
    <row r="193" spans="2:11" ht="12.75">
      <c r="B193" s="8">
        <v>422</v>
      </c>
      <c r="C193" s="7" t="s">
        <v>11</v>
      </c>
      <c r="D193" s="7"/>
      <c r="E193" s="7"/>
      <c r="F193" s="7"/>
      <c r="I193" s="20">
        <v>5000</v>
      </c>
      <c r="J193" s="6">
        <v>0</v>
      </c>
      <c r="K193" s="49">
        <f>J193+I193</f>
        <v>5000</v>
      </c>
    </row>
    <row r="194" spans="2:11" ht="3.75" customHeight="1">
      <c r="B194" s="4"/>
      <c r="C194" s="4"/>
      <c r="D194" s="4"/>
      <c r="E194" s="4"/>
      <c r="F194" s="4"/>
      <c r="G194" s="4"/>
      <c r="H194" s="4"/>
      <c r="I194" s="35"/>
      <c r="J194" s="6"/>
      <c r="K194" s="56"/>
    </row>
    <row r="195" spans="2:11" ht="12.75">
      <c r="B195" s="8"/>
      <c r="C195" s="44" t="s">
        <v>67</v>
      </c>
      <c r="D195" s="40"/>
      <c r="E195" s="40"/>
      <c r="F195" s="40"/>
      <c r="G195" s="40"/>
      <c r="H195" s="40"/>
      <c r="I195" s="48">
        <f>I196+I201</f>
        <v>555000</v>
      </c>
      <c r="J195" s="48">
        <f>J196</f>
        <v>0</v>
      </c>
      <c r="K195" s="62">
        <f>J195+I195</f>
        <v>555000</v>
      </c>
    </row>
    <row r="196" spans="2:11" ht="15" customHeight="1">
      <c r="B196" s="5">
        <v>3</v>
      </c>
      <c r="C196" s="4" t="s">
        <v>0</v>
      </c>
      <c r="D196" s="4"/>
      <c r="E196" s="4"/>
      <c r="F196" s="4"/>
      <c r="G196" s="4"/>
      <c r="I196" s="48">
        <f>I197</f>
        <v>55000</v>
      </c>
      <c r="J196" s="48">
        <f>J197</f>
        <v>0</v>
      </c>
      <c r="K196" s="62">
        <f>J196+I196</f>
        <v>55000</v>
      </c>
    </row>
    <row r="197" spans="2:11" ht="12.75">
      <c r="B197" s="5">
        <v>32</v>
      </c>
      <c r="C197" s="4" t="s">
        <v>7</v>
      </c>
      <c r="D197" s="4"/>
      <c r="E197" s="4"/>
      <c r="F197" s="4"/>
      <c r="G197" s="4"/>
      <c r="H197" s="4"/>
      <c r="I197" s="17">
        <f>SUM(I198+I199)</f>
        <v>55000</v>
      </c>
      <c r="J197" s="17">
        <f>SUM(J198+J199)</f>
        <v>0</v>
      </c>
      <c r="K197" s="62">
        <f>J197+I197</f>
        <v>55000</v>
      </c>
    </row>
    <row r="198" spans="2:11" ht="12.75">
      <c r="B198" s="8">
        <v>322</v>
      </c>
      <c r="C198" s="7" t="s">
        <v>8</v>
      </c>
      <c r="D198" s="7"/>
      <c r="E198" s="7"/>
      <c r="F198" s="7"/>
      <c r="I198" s="20">
        <v>5000</v>
      </c>
      <c r="J198" s="6">
        <v>0</v>
      </c>
      <c r="K198" s="49">
        <f>J198+I198</f>
        <v>5000</v>
      </c>
    </row>
    <row r="199" spans="2:11" ht="12.75">
      <c r="B199" s="8">
        <v>323</v>
      </c>
      <c r="C199" s="7" t="s">
        <v>18</v>
      </c>
      <c r="D199" s="7"/>
      <c r="E199" s="7"/>
      <c r="F199" s="7"/>
      <c r="G199" s="7"/>
      <c r="I199" s="20">
        <v>50000</v>
      </c>
      <c r="J199" s="20">
        <v>0</v>
      </c>
      <c r="K199" s="49">
        <f>J199+I199</f>
        <v>50000</v>
      </c>
    </row>
    <row r="200" spans="2:11" ht="4.5" customHeight="1">
      <c r="B200" s="8"/>
      <c r="C200" s="7"/>
      <c r="D200" s="7"/>
      <c r="E200" s="7"/>
      <c r="F200" s="7"/>
      <c r="G200" s="7"/>
      <c r="I200" s="20"/>
      <c r="J200" s="20"/>
      <c r="K200" s="49"/>
    </row>
    <row r="201" spans="2:11" ht="12.75">
      <c r="B201" s="50">
        <v>4</v>
      </c>
      <c r="C201" s="44" t="s">
        <v>81</v>
      </c>
      <c r="D201" s="7"/>
      <c r="E201" s="7"/>
      <c r="F201" s="7"/>
      <c r="I201" s="48">
        <f>I202</f>
        <v>500000</v>
      </c>
      <c r="J201" s="48">
        <f>J202</f>
        <v>0</v>
      </c>
      <c r="K201" s="62">
        <f>J201+I201</f>
        <v>500000</v>
      </c>
    </row>
    <row r="202" spans="2:11" ht="12.75">
      <c r="B202" s="50">
        <v>42</v>
      </c>
      <c r="C202" s="44" t="s">
        <v>82</v>
      </c>
      <c r="D202" s="7"/>
      <c r="E202" s="7"/>
      <c r="F202" s="7"/>
      <c r="I202" s="48">
        <f>I203</f>
        <v>500000</v>
      </c>
      <c r="J202" s="48">
        <f>J203</f>
        <v>0</v>
      </c>
      <c r="K202" s="62">
        <f>J202+I202</f>
        <v>500000</v>
      </c>
    </row>
    <row r="203" spans="2:11" ht="12.75">
      <c r="B203" s="8">
        <v>421</v>
      </c>
      <c r="C203" s="7" t="s">
        <v>167</v>
      </c>
      <c r="D203" s="7"/>
      <c r="E203" s="7"/>
      <c r="F203" s="7"/>
      <c r="I203" s="20">
        <v>500000</v>
      </c>
      <c r="J203" s="6">
        <v>0</v>
      </c>
      <c r="K203" s="49">
        <f>J203+I203</f>
        <v>500000</v>
      </c>
    </row>
    <row r="204" spans="2:11" ht="5.25" customHeight="1">
      <c r="B204" s="8"/>
      <c r="C204" s="7"/>
      <c r="D204" s="7"/>
      <c r="E204" s="7"/>
      <c r="F204" s="7"/>
      <c r="I204" s="20"/>
      <c r="J204" s="6"/>
      <c r="K204" s="49"/>
    </row>
    <row r="205" spans="2:11" ht="13.5" customHeight="1">
      <c r="B205" s="8"/>
      <c r="C205" s="44" t="s">
        <v>149</v>
      </c>
      <c r="D205" s="7"/>
      <c r="E205" s="7"/>
      <c r="F205" s="7"/>
      <c r="I205" s="48">
        <f>I206+I209</f>
        <v>350000</v>
      </c>
      <c r="J205" s="48">
        <f>J206+J209</f>
        <v>-170000</v>
      </c>
      <c r="K205" s="62">
        <f aca="true" t="shared" si="7" ref="K205:K216">J205+I205</f>
        <v>180000</v>
      </c>
    </row>
    <row r="206" spans="2:11" ht="13.5" customHeight="1">
      <c r="B206" s="50">
        <v>3</v>
      </c>
      <c r="C206" s="44" t="s">
        <v>0</v>
      </c>
      <c r="D206" s="7"/>
      <c r="E206" s="7"/>
      <c r="F206" s="7"/>
      <c r="I206" s="48">
        <f>I207</f>
        <v>0</v>
      </c>
      <c r="J206" s="48">
        <f>J207</f>
        <v>180000</v>
      </c>
      <c r="K206" s="62">
        <f t="shared" si="7"/>
        <v>180000</v>
      </c>
    </row>
    <row r="207" spans="2:11" ht="12.75">
      <c r="B207" s="50">
        <v>32</v>
      </c>
      <c r="C207" s="44" t="s">
        <v>7</v>
      </c>
      <c r="D207" s="7"/>
      <c r="E207" s="7"/>
      <c r="F207" s="7"/>
      <c r="I207" s="48">
        <f>I208</f>
        <v>0</v>
      </c>
      <c r="J207" s="48">
        <f>J208</f>
        <v>180000</v>
      </c>
      <c r="K207" s="62">
        <f t="shared" si="7"/>
        <v>180000</v>
      </c>
    </row>
    <row r="208" spans="2:11" ht="12" customHeight="1">
      <c r="B208" s="39">
        <v>386</v>
      </c>
      <c r="C208" s="40" t="s">
        <v>166</v>
      </c>
      <c r="D208" s="40"/>
      <c r="E208" s="40"/>
      <c r="F208" s="40"/>
      <c r="G208" s="40"/>
      <c r="H208" s="40"/>
      <c r="I208" s="41">
        <v>0</v>
      </c>
      <c r="J208" s="41">
        <v>180000</v>
      </c>
      <c r="K208" s="49">
        <f t="shared" si="7"/>
        <v>180000</v>
      </c>
    </row>
    <row r="209" spans="2:11" ht="13.5" customHeight="1">
      <c r="B209" s="50">
        <v>4</v>
      </c>
      <c r="C209" s="44" t="s">
        <v>81</v>
      </c>
      <c r="D209" s="7"/>
      <c r="E209" s="7"/>
      <c r="F209" s="7"/>
      <c r="I209" s="48">
        <f>I210</f>
        <v>350000</v>
      </c>
      <c r="J209" s="48">
        <f>J210</f>
        <v>-350000</v>
      </c>
      <c r="K209" s="62">
        <f t="shared" si="7"/>
        <v>0</v>
      </c>
    </row>
    <row r="210" spans="2:11" ht="12.75">
      <c r="B210" s="50">
        <v>42</v>
      </c>
      <c r="C210" s="44" t="s">
        <v>82</v>
      </c>
      <c r="D210" s="7"/>
      <c r="E210" s="7"/>
      <c r="F210" s="7"/>
      <c r="I210" s="48">
        <f>I211</f>
        <v>350000</v>
      </c>
      <c r="J210" s="48">
        <f>J211</f>
        <v>-350000</v>
      </c>
      <c r="K210" s="62">
        <f t="shared" si="7"/>
        <v>0</v>
      </c>
    </row>
    <row r="211" spans="2:11" ht="12.75">
      <c r="B211" s="8">
        <v>421</v>
      </c>
      <c r="C211" s="7" t="s">
        <v>165</v>
      </c>
      <c r="D211" s="7"/>
      <c r="E211" s="7"/>
      <c r="F211" s="7"/>
      <c r="I211" s="20">
        <v>350000</v>
      </c>
      <c r="J211" s="6">
        <v>-350000</v>
      </c>
      <c r="K211" s="49">
        <f t="shared" si="7"/>
        <v>0</v>
      </c>
    </row>
    <row r="212" spans="2:11" ht="4.5" customHeight="1">
      <c r="B212" s="8"/>
      <c r="C212" s="7"/>
      <c r="D212" s="7"/>
      <c r="E212" s="7"/>
      <c r="F212" s="7"/>
      <c r="I212" s="20"/>
      <c r="J212" s="6"/>
      <c r="K212" s="49"/>
    </row>
    <row r="213" spans="2:11" ht="12.75">
      <c r="B213" s="50"/>
      <c r="C213" s="44" t="s">
        <v>150</v>
      </c>
      <c r="D213" s="44"/>
      <c r="E213" s="44"/>
      <c r="F213" s="44"/>
      <c r="G213" s="44"/>
      <c r="H213" s="44"/>
      <c r="I213" s="48">
        <f aca="true" t="shared" si="8" ref="I213:J215">I214</f>
        <v>70000</v>
      </c>
      <c r="J213" s="48">
        <f t="shared" si="8"/>
        <v>0</v>
      </c>
      <c r="K213" s="62">
        <f t="shared" si="7"/>
        <v>70000</v>
      </c>
    </row>
    <row r="214" spans="2:11" ht="12.75">
      <c r="B214" s="50">
        <v>4</v>
      </c>
      <c r="C214" s="44" t="s">
        <v>10</v>
      </c>
      <c r="D214" s="44"/>
      <c r="E214" s="44"/>
      <c r="F214" s="44"/>
      <c r="G214" s="44"/>
      <c r="H214" s="44"/>
      <c r="I214" s="48">
        <f t="shared" si="8"/>
        <v>70000</v>
      </c>
      <c r="J214" s="48">
        <f t="shared" si="8"/>
        <v>0</v>
      </c>
      <c r="K214" s="62">
        <f t="shared" si="7"/>
        <v>70000</v>
      </c>
    </row>
    <row r="215" spans="2:11" ht="12.75">
      <c r="B215" s="50">
        <v>41</v>
      </c>
      <c r="C215" s="44" t="s">
        <v>151</v>
      </c>
      <c r="D215" s="44"/>
      <c r="E215" s="44"/>
      <c r="F215" s="44"/>
      <c r="G215" s="44"/>
      <c r="H215" s="44"/>
      <c r="I215" s="48">
        <f t="shared" si="8"/>
        <v>70000</v>
      </c>
      <c r="J215" s="48">
        <f t="shared" si="8"/>
        <v>0</v>
      </c>
      <c r="K215" s="62">
        <f t="shared" si="7"/>
        <v>70000</v>
      </c>
    </row>
    <row r="216" spans="2:11" ht="12.75">
      <c r="B216" s="8">
        <v>411</v>
      </c>
      <c r="C216" s="7" t="s">
        <v>152</v>
      </c>
      <c r="D216" s="7"/>
      <c r="E216" s="7"/>
      <c r="F216" s="7"/>
      <c r="I216" s="20">
        <v>70000</v>
      </c>
      <c r="J216" s="6">
        <v>0</v>
      </c>
      <c r="K216" s="49">
        <f t="shared" si="7"/>
        <v>70000</v>
      </c>
    </row>
    <row r="217" spans="2:11" ht="3.75" customHeight="1">
      <c r="B217" s="8"/>
      <c r="C217" s="7"/>
      <c r="D217" s="7"/>
      <c r="E217" s="7"/>
      <c r="F217" s="7"/>
      <c r="I217" s="20"/>
      <c r="J217" s="6"/>
      <c r="K217" s="49"/>
    </row>
    <row r="218" spans="2:11" ht="12.75">
      <c r="B218" s="8"/>
      <c r="C218" s="44" t="s">
        <v>164</v>
      </c>
      <c r="D218" s="44"/>
      <c r="E218" s="44"/>
      <c r="F218" s="44"/>
      <c r="G218" s="44"/>
      <c r="I218" s="48">
        <f aca="true" t="shared" si="9" ref="I218:J220">I219</f>
        <v>500000</v>
      </c>
      <c r="J218" s="62">
        <f t="shared" si="9"/>
        <v>0</v>
      </c>
      <c r="K218" s="62">
        <f>J218+I218</f>
        <v>500000</v>
      </c>
    </row>
    <row r="219" spans="2:11" ht="14.25" customHeight="1">
      <c r="B219" s="5">
        <v>3</v>
      </c>
      <c r="C219" s="4" t="s">
        <v>0</v>
      </c>
      <c r="D219" s="4"/>
      <c r="E219" s="4"/>
      <c r="F219" s="4"/>
      <c r="G219" s="4"/>
      <c r="H219" s="4"/>
      <c r="I219" s="17">
        <f t="shared" si="9"/>
        <v>500000</v>
      </c>
      <c r="J219" s="17">
        <f t="shared" si="9"/>
        <v>0</v>
      </c>
      <c r="K219" s="62">
        <f>J219+I219</f>
        <v>500000</v>
      </c>
    </row>
    <row r="220" spans="2:11" ht="12.75">
      <c r="B220" s="5">
        <v>32</v>
      </c>
      <c r="C220" s="4" t="s">
        <v>7</v>
      </c>
      <c r="D220" s="4"/>
      <c r="E220" s="4"/>
      <c r="F220" s="4"/>
      <c r="G220" s="4"/>
      <c r="H220" s="4"/>
      <c r="I220" s="17">
        <f t="shared" si="9"/>
        <v>500000</v>
      </c>
      <c r="J220" s="17">
        <f t="shared" si="9"/>
        <v>0</v>
      </c>
      <c r="K220" s="62">
        <f>J220+I220</f>
        <v>500000</v>
      </c>
    </row>
    <row r="221" spans="2:11" ht="12.75">
      <c r="B221" s="8">
        <v>323</v>
      </c>
      <c r="C221" s="7" t="s">
        <v>18</v>
      </c>
      <c r="D221" s="7"/>
      <c r="E221" s="4"/>
      <c r="F221" s="4"/>
      <c r="I221" s="20">
        <v>500000</v>
      </c>
      <c r="J221" s="6">
        <v>0</v>
      </c>
      <c r="K221" s="49">
        <f>J221+I221</f>
        <v>500000</v>
      </c>
    </row>
    <row r="222" spans="2:11" ht="7.5" customHeight="1">
      <c r="B222" s="8"/>
      <c r="C222" s="7"/>
      <c r="D222" s="7"/>
      <c r="E222" s="4"/>
      <c r="F222" s="4"/>
      <c r="I222" s="20"/>
      <c r="J222" s="6"/>
      <c r="K222" s="49"/>
    </row>
    <row r="223" spans="2:11" ht="14.25" customHeight="1">
      <c r="B223" s="4" t="s">
        <v>130</v>
      </c>
      <c r="C223" s="4"/>
      <c r="D223" s="4"/>
      <c r="E223" s="4"/>
      <c r="F223" s="4"/>
      <c r="G223" s="4"/>
      <c r="H223" s="7"/>
      <c r="I223" s="23">
        <f>I226</f>
        <v>1045000</v>
      </c>
      <c r="J223" s="23">
        <f>J226</f>
        <v>560000</v>
      </c>
      <c r="K223" s="17">
        <f>J223+I223</f>
        <v>1605000</v>
      </c>
    </row>
    <row r="224" spans="2:11" ht="12.75" customHeight="1">
      <c r="B224" s="4"/>
      <c r="C224" s="4" t="s">
        <v>56</v>
      </c>
      <c r="D224" s="4"/>
      <c r="E224" s="4"/>
      <c r="F224" s="4"/>
      <c r="G224" s="4"/>
      <c r="H224" s="7"/>
      <c r="I224" s="23">
        <f>I226</f>
        <v>1045000</v>
      </c>
      <c r="J224" s="23">
        <f>J226</f>
        <v>560000</v>
      </c>
      <c r="K224" s="17">
        <f>J224+I224</f>
        <v>1605000</v>
      </c>
    </row>
    <row r="225" spans="2:11" ht="13.5" customHeight="1">
      <c r="B225" s="4"/>
      <c r="C225" s="4" t="s">
        <v>96</v>
      </c>
      <c r="D225" s="4"/>
      <c r="E225" s="4"/>
      <c r="F225" s="4"/>
      <c r="G225" s="4"/>
      <c r="H225" s="7"/>
      <c r="I225" s="23"/>
      <c r="J225" s="23"/>
      <c r="K225" s="17"/>
    </row>
    <row r="226" spans="2:11" ht="12.75">
      <c r="B226" s="4"/>
      <c r="C226" s="4" t="s">
        <v>97</v>
      </c>
      <c r="D226" s="4"/>
      <c r="E226" s="4"/>
      <c r="F226" s="4"/>
      <c r="G226" s="4"/>
      <c r="H226" s="7"/>
      <c r="I226" s="23">
        <f>SUM(I228+I238+I248+I253)</f>
        <v>1045000</v>
      </c>
      <c r="J226" s="23">
        <f>SUM(J228+J238+J248+J253)</f>
        <v>560000</v>
      </c>
      <c r="K226" s="17">
        <f>J226+I226</f>
        <v>1605000</v>
      </c>
    </row>
    <row r="227" spans="2:11" ht="5.25" customHeight="1">
      <c r="B227" s="25"/>
      <c r="C227" s="4"/>
      <c r="D227" s="25"/>
      <c r="E227" s="25"/>
      <c r="F227" s="25"/>
      <c r="G227" s="25"/>
      <c r="H227" s="26"/>
      <c r="I227" s="27"/>
      <c r="J227" s="27"/>
      <c r="K227" s="56"/>
    </row>
    <row r="228" spans="2:11" ht="12.75">
      <c r="B228" s="4"/>
      <c r="C228" s="4" t="s">
        <v>86</v>
      </c>
      <c r="D228" s="4"/>
      <c r="E228" s="4"/>
      <c r="F228" s="4"/>
      <c r="G228" s="4"/>
      <c r="H228" s="4"/>
      <c r="I228" s="23">
        <f>SUM(I229+I234)</f>
        <v>105000</v>
      </c>
      <c r="J228" s="23">
        <f>SUM(J229+J234)</f>
        <v>0</v>
      </c>
      <c r="K228" s="17">
        <f>J228+I228</f>
        <v>105000</v>
      </c>
    </row>
    <row r="229" spans="2:11" ht="12" customHeight="1">
      <c r="B229" s="5">
        <v>3</v>
      </c>
      <c r="C229" s="4" t="s">
        <v>0</v>
      </c>
      <c r="D229" s="4"/>
      <c r="E229" s="4"/>
      <c r="F229" s="4"/>
      <c r="G229" s="4"/>
      <c r="H229" s="4"/>
      <c r="I229" s="17">
        <f>I230</f>
        <v>100000</v>
      </c>
      <c r="J229" s="17">
        <f>J230</f>
        <v>0</v>
      </c>
      <c r="K229" s="62">
        <f>J229+I229</f>
        <v>100000</v>
      </c>
    </row>
    <row r="230" spans="2:11" s="77" customFormat="1" ht="12.75">
      <c r="B230" s="5">
        <v>32</v>
      </c>
      <c r="C230" s="4" t="s">
        <v>7</v>
      </c>
      <c r="D230" s="4"/>
      <c r="E230" s="4"/>
      <c r="F230" s="4"/>
      <c r="G230" s="4"/>
      <c r="H230" s="4"/>
      <c r="I230" s="17">
        <f>SUM(I231+I232)</f>
        <v>100000</v>
      </c>
      <c r="J230" s="17">
        <f>SUM(J231+J232)</f>
        <v>0</v>
      </c>
      <c r="K230" s="62">
        <f>J230+I230</f>
        <v>100000</v>
      </c>
    </row>
    <row r="231" spans="2:11" ht="13.5" customHeight="1">
      <c r="B231" s="8">
        <v>322</v>
      </c>
      <c r="C231" s="3" t="s">
        <v>8</v>
      </c>
      <c r="I231" s="6">
        <v>20000</v>
      </c>
      <c r="J231" s="6">
        <v>0</v>
      </c>
      <c r="K231" s="49">
        <f>J231+I231</f>
        <v>20000</v>
      </c>
    </row>
    <row r="232" spans="2:11" ht="13.5" customHeight="1">
      <c r="B232" s="8">
        <v>323</v>
      </c>
      <c r="C232" s="7" t="s">
        <v>18</v>
      </c>
      <c r="D232" s="7"/>
      <c r="E232" s="4"/>
      <c r="F232" s="4"/>
      <c r="I232" s="20">
        <v>80000</v>
      </c>
      <c r="J232" s="6">
        <v>0</v>
      </c>
      <c r="K232" s="49">
        <f>J232+I232</f>
        <v>80000</v>
      </c>
    </row>
    <row r="233" spans="2:11" ht="3" customHeight="1">
      <c r="B233" s="8"/>
      <c r="C233" s="7"/>
      <c r="D233" s="7"/>
      <c r="E233" s="7"/>
      <c r="F233" s="7"/>
      <c r="G233" s="7"/>
      <c r="I233" s="20"/>
      <c r="J233" s="6"/>
      <c r="K233" s="62"/>
    </row>
    <row r="234" spans="2:11" ht="14.25" customHeight="1">
      <c r="B234" s="50">
        <v>4</v>
      </c>
      <c r="C234" s="44" t="s">
        <v>10</v>
      </c>
      <c r="D234" s="44"/>
      <c r="E234" s="44"/>
      <c r="F234" s="44"/>
      <c r="G234" s="44"/>
      <c r="H234" s="44"/>
      <c r="I234" s="48">
        <f>I235</f>
        <v>5000</v>
      </c>
      <c r="J234" s="48">
        <f>J235</f>
        <v>0</v>
      </c>
      <c r="K234" s="62">
        <f>J234+I234</f>
        <v>5000</v>
      </c>
    </row>
    <row r="235" spans="2:11" s="77" customFormat="1" ht="15.75" customHeight="1">
      <c r="B235" s="50">
        <v>42</v>
      </c>
      <c r="C235" s="44" t="s">
        <v>10</v>
      </c>
      <c r="D235" s="44"/>
      <c r="E235" s="44"/>
      <c r="F235" s="44"/>
      <c r="G235" s="44"/>
      <c r="H235" s="44"/>
      <c r="I235" s="48">
        <f>I236</f>
        <v>5000</v>
      </c>
      <c r="J235" s="48">
        <f>J236</f>
        <v>0</v>
      </c>
      <c r="K235" s="62">
        <f>J235+I235</f>
        <v>5000</v>
      </c>
    </row>
    <row r="236" spans="2:11" ht="12.75" customHeight="1">
      <c r="B236" s="8">
        <v>422</v>
      </c>
      <c r="C236" s="7" t="s">
        <v>87</v>
      </c>
      <c r="D236" s="7"/>
      <c r="E236" s="7"/>
      <c r="F236" s="7"/>
      <c r="G236" s="7"/>
      <c r="I236" s="20">
        <v>5000</v>
      </c>
      <c r="J236" s="6">
        <v>0</v>
      </c>
      <c r="K236" s="49">
        <f>J236+I236</f>
        <v>5000</v>
      </c>
    </row>
    <row r="237" spans="2:11" ht="2.25" customHeight="1">
      <c r="B237" s="8"/>
      <c r="C237" s="7"/>
      <c r="D237" s="7"/>
      <c r="E237" s="7"/>
      <c r="F237" s="7"/>
      <c r="G237" s="7"/>
      <c r="H237" s="7"/>
      <c r="I237" s="20"/>
      <c r="J237" s="14"/>
      <c r="K237" s="4"/>
    </row>
    <row r="238" spans="2:11" ht="15" customHeight="1">
      <c r="B238" s="8"/>
      <c r="C238" s="4" t="s">
        <v>80</v>
      </c>
      <c r="D238" s="4"/>
      <c r="E238" s="4"/>
      <c r="F238" s="4"/>
      <c r="G238" s="4"/>
      <c r="H238" s="4"/>
      <c r="I238" s="23">
        <f>I239+I244</f>
        <v>385000</v>
      </c>
      <c r="J238" s="23">
        <f>J239</f>
        <v>0</v>
      </c>
      <c r="K238" s="17">
        <f>J238+I238</f>
        <v>385000</v>
      </c>
    </row>
    <row r="239" spans="2:11" ht="15" customHeight="1">
      <c r="B239" s="5">
        <v>3</v>
      </c>
      <c r="C239" s="4" t="s">
        <v>0</v>
      </c>
      <c r="D239" s="4"/>
      <c r="E239" s="4"/>
      <c r="F239" s="4"/>
      <c r="G239" s="4"/>
      <c r="H239" s="4"/>
      <c r="I239" s="17">
        <f>I240</f>
        <v>185000</v>
      </c>
      <c r="J239" s="17">
        <f>J240</f>
        <v>0</v>
      </c>
      <c r="K239" s="62">
        <f>J239+I239</f>
        <v>185000</v>
      </c>
    </row>
    <row r="240" spans="2:11" ht="15" customHeight="1">
      <c r="B240" s="5">
        <v>32</v>
      </c>
      <c r="C240" s="4" t="s">
        <v>7</v>
      </c>
      <c r="D240" s="4"/>
      <c r="E240" s="4"/>
      <c r="F240" s="4"/>
      <c r="G240" s="4"/>
      <c r="H240" s="4"/>
      <c r="I240" s="17">
        <f>SUM(I241+I242)</f>
        <v>185000</v>
      </c>
      <c r="J240" s="17">
        <f>SUM(J241+J242)</f>
        <v>0</v>
      </c>
      <c r="K240" s="62">
        <f>J240+I240</f>
        <v>185000</v>
      </c>
    </row>
    <row r="241" spans="2:11" ht="15" customHeight="1">
      <c r="B241" s="8">
        <v>322</v>
      </c>
      <c r="C241" s="3" t="s">
        <v>8</v>
      </c>
      <c r="I241" s="6">
        <v>45000</v>
      </c>
      <c r="J241" s="6">
        <v>0</v>
      </c>
      <c r="K241" s="49">
        <f>J241+I241</f>
        <v>45000</v>
      </c>
    </row>
    <row r="242" spans="2:11" ht="15" customHeight="1">
      <c r="B242" s="8">
        <v>323</v>
      </c>
      <c r="C242" s="7" t="s">
        <v>18</v>
      </c>
      <c r="D242" s="7"/>
      <c r="E242" s="4"/>
      <c r="F242" s="4"/>
      <c r="I242" s="20">
        <v>140000</v>
      </c>
      <c r="J242" s="6">
        <v>0</v>
      </c>
      <c r="K242" s="49">
        <f>J242+I242</f>
        <v>140000</v>
      </c>
    </row>
    <row r="243" spans="2:11" ht="2.25" customHeight="1">
      <c r="B243" s="8"/>
      <c r="C243" s="7"/>
      <c r="D243" s="7"/>
      <c r="E243" s="4"/>
      <c r="F243" s="4"/>
      <c r="I243" s="20"/>
      <c r="J243" s="6"/>
      <c r="K243" s="49"/>
    </row>
    <row r="244" spans="2:11" ht="12.75">
      <c r="B244" s="50">
        <v>4</v>
      </c>
      <c r="C244" s="44" t="s">
        <v>10</v>
      </c>
      <c r="D244" s="44"/>
      <c r="E244" s="44"/>
      <c r="F244" s="44"/>
      <c r="G244" s="44"/>
      <c r="H244" s="44"/>
      <c r="I244" s="48">
        <f>I245</f>
        <v>200000</v>
      </c>
      <c r="J244" s="48">
        <f>J245</f>
        <v>0</v>
      </c>
      <c r="K244" s="62">
        <f>J244+I244</f>
        <v>200000</v>
      </c>
    </row>
    <row r="245" spans="2:11" ht="12.75">
      <c r="B245" s="50">
        <v>42</v>
      </c>
      <c r="C245" s="44" t="s">
        <v>10</v>
      </c>
      <c r="D245" s="44"/>
      <c r="E245" s="44"/>
      <c r="F245" s="44"/>
      <c r="G245" s="44"/>
      <c r="H245" s="44"/>
      <c r="I245" s="48">
        <f>I246</f>
        <v>200000</v>
      </c>
      <c r="J245" s="48">
        <f>J246</f>
        <v>0</v>
      </c>
      <c r="K245" s="62">
        <f>J245+I245</f>
        <v>200000</v>
      </c>
    </row>
    <row r="246" spans="2:11" ht="15" customHeight="1">
      <c r="B246" s="8">
        <v>426</v>
      </c>
      <c r="C246" s="7" t="s">
        <v>85</v>
      </c>
      <c r="D246" s="7"/>
      <c r="E246" s="7"/>
      <c r="F246" s="7"/>
      <c r="G246" s="7"/>
      <c r="I246" s="20">
        <v>200000</v>
      </c>
      <c r="J246" s="6">
        <v>0</v>
      </c>
      <c r="K246" s="49">
        <f>J246+I246</f>
        <v>200000</v>
      </c>
    </row>
    <row r="247" spans="2:10" ht="2.25" customHeight="1">
      <c r="B247" s="8"/>
      <c r="C247" s="46"/>
      <c r="D247" s="7"/>
      <c r="E247" s="7"/>
      <c r="F247" s="7"/>
      <c r="G247" s="7"/>
      <c r="I247" s="20"/>
      <c r="J247" s="6"/>
    </row>
    <row r="248" spans="2:11" ht="13.5" customHeight="1">
      <c r="B248" s="73"/>
      <c r="C248" s="74" t="s">
        <v>68</v>
      </c>
      <c r="D248" s="74"/>
      <c r="E248" s="74"/>
      <c r="F248" s="74"/>
      <c r="G248" s="74"/>
      <c r="H248" s="74"/>
      <c r="I248" s="75">
        <f aca="true" t="shared" si="10" ref="I248:J250">I249</f>
        <v>500000</v>
      </c>
      <c r="J248" s="75">
        <f t="shared" si="10"/>
        <v>560000</v>
      </c>
      <c r="K248" s="76">
        <f>J248+I248</f>
        <v>1060000</v>
      </c>
    </row>
    <row r="249" spans="2:11" ht="12.75" customHeight="1">
      <c r="B249" s="5">
        <v>3</v>
      </c>
      <c r="C249" s="4" t="s">
        <v>0</v>
      </c>
      <c r="D249" s="4"/>
      <c r="E249" s="4"/>
      <c r="F249" s="4"/>
      <c r="G249" s="4"/>
      <c r="H249" s="4"/>
      <c r="I249" s="17">
        <f t="shared" si="10"/>
        <v>500000</v>
      </c>
      <c r="J249" s="17">
        <f t="shared" si="10"/>
        <v>560000</v>
      </c>
      <c r="K249" s="62">
        <f>J249+I249</f>
        <v>1060000</v>
      </c>
    </row>
    <row r="250" spans="2:11" ht="12.75">
      <c r="B250" s="5">
        <v>32</v>
      </c>
      <c r="C250" s="4" t="s">
        <v>7</v>
      </c>
      <c r="D250" s="4"/>
      <c r="E250" s="4"/>
      <c r="F250" s="4"/>
      <c r="G250" s="4"/>
      <c r="H250" s="4"/>
      <c r="I250" s="17">
        <f t="shared" si="10"/>
        <v>500000</v>
      </c>
      <c r="J250" s="17">
        <f t="shared" si="10"/>
        <v>560000</v>
      </c>
      <c r="K250" s="62">
        <f>J250+I250</f>
        <v>1060000</v>
      </c>
    </row>
    <row r="251" spans="2:11" ht="12.75" customHeight="1">
      <c r="B251" s="8">
        <v>323</v>
      </c>
      <c r="C251" s="7" t="s">
        <v>18</v>
      </c>
      <c r="D251" s="7"/>
      <c r="E251" s="4"/>
      <c r="F251" s="4"/>
      <c r="I251" s="20">
        <v>500000</v>
      </c>
      <c r="J251" s="6">
        <v>560000</v>
      </c>
      <c r="K251" s="49">
        <f>J251+I251</f>
        <v>1060000</v>
      </c>
    </row>
    <row r="252" spans="2:10" ht="5.25" customHeight="1">
      <c r="B252" s="8"/>
      <c r="C252" s="46"/>
      <c r="D252" s="46"/>
      <c r="E252" s="46"/>
      <c r="F252" s="7"/>
      <c r="I252" s="20"/>
      <c r="J252" s="6"/>
    </row>
    <row r="253" spans="2:11" ht="12.75">
      <c r="B253" s="73"/>
      <c r="C253" s="74" t="s">
        <v>69</v>
      </c>
      <c r="D253" s="74"/>
      <c r="E253" s="74"/>
      <c r="F253" s="77"/>
      <c r="G253" s="77"/>
      <c r="H253" s="77"/>
      <c r="I253" s="75">
        <f>I254</f>
        <v>55000</v>
      </c>
      <c r="J253" s="75">
        <f>J254</f>
        <v>0</v>
      </c>
      <c r="K253" s="76">
        <f>J253+I253</f>
        <v>55000</v>
      </c>
    </row>
    <row r="254" spans="2:11" ht="12.75">
      <c r="B254" s="5">
        <v>3</v>
      </c>
      <c r="C254" s="4" t="s">
        <v>0</v>
      </c>
      <c r="D254" s="4"/>
      <c r="E254" s="4"/>
      <c r="F254" s="4"/>
      <c r="G254" s="4"/>
      <c r="H254" s="4"/>
      <c r="I254" s="17">
        <f>I255</f>
        <v>55000</v>
      </c>
      <c r="J254" s="17">
        <f>J255</f>
        <v>0</v>
      </c>
      <c r="K254" s="62">
        <f>J254+I254</f>
        <v>55000</v>
      </c>
    </row>
    <row r="255" spans="2:11" ht="15.75" customHeight="1">
      <c r="B255" s="5">
        <v>32</v>
      </c>
      <c r="C255" s="4" t="s">
        <v>7</v>
      </c>
      <c r="D255" s="4"/>
      <c r="E255" s="4"/>
      <c r="F255" s="4"/>
      <c r="G255" s="4"/>
      <c r="H255" s="4"/>
      <c r="I255" s="17">
        <f>SUM(I256+I257)</f>
        <v>55000</v>
      </c>
      <c r="J255" s="17">
        <f>SUM(J256+J257)</f>
        <v>0</v>
      </c>
      <c r="K255" s="62">
        <f>J255+I255</f>
        <v>55000</v>
      </c>
    </row>
    <row r="256" spans="2:11" ht="12.75">
      <c r="B256" s="8">
        <v>322</v>
      </c>
      <c r="C256" s="7" t="s">
        <v>8</v>
      </c>
      <c r="D256" s="7"/>
      <c r="E256" s="4"/>
      <c r="F256" s="4"/>
      <c r="I256" s="20">
        <v>50000</v>
      </c>
      <c r="J256" s="6">
        <v>0</v>
      </c>
      <c r="K256" s="49">
        <f>J256+I256</f>
        <v>50000</v>
      </c>
    </row>
    <row r="257" spans="2:11" ht="15.75" customHeight="1">
      <c r="B257" s="8">
        <v>323</v>
      </c>
      <c r="C257" s="7" t="s">
        <v>18</v>
      </c>
      <c r="D257" s="7"/>
      <c r="E257" s="4"/>
      <c r="F257" s="4"/>
      <c r="I257" s="20">
        <v>5000</v>
      </c>
      <c r="J257" s="6">
        <v>0</v>
      </c>
      <c r="K257" s="49">
        <f>J257+I257</f>
        <v>5000</v>
      </c>
    </row>
    <row r="258" spans="2:11" ht="12.75">
      <c r="B258" s="8"/>
      <c r="C258" s="7"/>
      <c r="D258" s="7"/>
      <c r="E258" s="4"/>
      <c r="F258" s="4"/>
      <c r="I258" s="20"/>
      <c r="J258" s="6"/>
      <c r="K258" s="49"/>
    </row>
    <row r="259" spans="2:11" ht="18" customHeight="1">
      <c r="B259" s="25" t="s">
        <v>132</v>
      </c>
      <c r="C259" s="26"/>
      <c r="D259" s="26"/>
      <c r="E259" s="26"/>
      <c r="F259" s="26"/>
      <c r="G259" s="26"/>
      <c r="H259" s="26"/>
      <c r="I259" s="27">
        <f>SUM(I261+I272)</f>
        <v>40000</v>
      </c>
      <c r="J259" s="27">
        <f>SUM(J261+J272)</f>
        <v>0</v>
      </c>
      <c r="K259" s="66">
        <f>J259+I259</f>
        <v>40000</v>
      </c>
    </row>
    <row r="260" spans="2:11" ht="15" customHeight="1">
      <c r="B260" s="25"/>
      <c r="C260" s="25" t="s">
        <v>133</v>
      </c>
      <c r="D260" s="25"/>
      <c r="E260" s="25"/>
      <c r="F260" s="26"/>
      <c r="G260" s="26"/>
      <c r="H260" s="26"/>
      <c r="I260" s="27"/>
      <c r="J260" s="27"/>
      <c r="K260" s="66"/>
    </row>
    <row r="261" spans="2:11" ht="12.75" customHeight="1">
      <c r="B261" s="4" t="s">
        <v>131</v>
      </c>
      <c r="C261" s="4"/>
      <c r="D261" s="4"/>
      <c r="E261" s="4"/>
      <c r="F261" s="4"/>
      <c r="G261" s="4"/>
      <c r="H261" s="7"/>
      <c r="I261" s="23">
        <f>I263</f>
        <v>28000</v>
      </c>
      <c r="J261" s="23">
        <f>J263</f>
        <v>0</v>
      </c>
      <c r="K261" s="17">
        <f>J261+I261</f>
        <v>28000</v>
      </c>
    </row>
    <row r="262" spans="2:11" ht="15" customHeight="1">
      <c r="B262" s="4"/>
      <c r="C262" s="4" t="s">
        <v>57</v>
      </c>
      <c r="D262" s="4"/>
      <c r="E262" s="4"/>
      <c r="F262" s="4"/>
      <c r="G262" s="4"/>
      <c r="H262" s="7"/>
      <c r="I262" s="23"/>
      <c r="J262" s="23"/>
      <c r="K262" s="17"/>
    </row>
    <row r="263" spans="2:11" ht="13.5" customHeight="1">
      <c r="B263" s="4"/>
      <c r="C263" s="4" t="s">
        <v>98</v>
      </c>
      <c r="D263" s="4"/>
      <c r="E263" s="4"/>
      <c r="F263" s="4"/>
      <c r="G263" s="4"/>
      <c r="H263" s="7"/>
      <c r="I263" s="23">
        <f>I266</f>
        <v>28000</v>
      </c>
      <c r="J263" s="23">
        <f>J266</f>
        <v>0</v>
      </c>
      <c r="K263" s="17">
        <f>J263+I263</f>
        <v>28000</v>
      </c>
    </row>
    <row r="264" spans="2:11" ht="15.75" customHeight="1">
      <c r="B264" s="4"/>
      <c r="C264" s="4" t="s">
        <v>99</v>
      </c>
      <c r="D264" s="4"/>
      <c r="E264" s="4"/>
      <c r="F264" s="4"/>
      <c r="G264" s="4"/>
      <c r="H264" s="7"/>
      <c r="I264" s="23">
        <f>I263</f>
        <v>28000</v>
      </c>
      <c r="J264" s="23">
        <f>J263</f>
        <v>0</v>
      </c>
      <c r="K264" s="23">
        <f>K263</f>
        <v>28000</v>
      </c>
    </row>
    <row r="265" spans="2:10" ht="3.75" customHeight="1">
      <c r="B265" s="4"/>
      <c r="C265" s="4"/>
      <c r="D265" s="4"/>
      <c r="E265" s="4"/>
      <c r="F265" s="4"/>
      <c r="G265" s="4"/>
      <c r="H265" s="7"/>
      <c r="I265" s="27"/>
      <c r="J265" s="6"/>
    </row>
    <row r="266" spans="2:11" ht="13.5" customHeight="1">
      <c r="B266" s="5">
        <v>3</v>
      </c>
      <c r="C266" s="4" t="s">
        <v>0</v>
      </c>
      <c r="D266" s="7"/>
      <c r="E266" s="7"/>
      <c r="F266" s="7"/>
      <c r="I266" s="23">
        <f>SUM(I267+I269)</f>
        <v>28000</v>
      </c>
      <c r="J266" s="23">
        <f>SUM(J267+J269)</f>
        <v>0</v>
      </c>
      <c r="K266" s="62">
        <f>J266+I266</f>
        <v>28000</v>
      </c>
    </row>
    <row r="267" spans="2:11" ht="12.75" customHeight="1">
      <c r="B267" s="5">
        <v>32</v>
      </c>
      <c r="C267" s="4" t="s">
        <v>7</v>
      </c>
      <c r="D267" s="7"/>
      <c r="E267" s="7"/>
      <c r="F267" s="7"/>
      <c r="I267" s="23">
        <f>I268</f>
        <v>18000</v>
      </c>
      <c r="J267" s="23">
        <f>J268</f>
        <v>0</v>
      </c>
      <c r="K267" s="62">
        <f>J267+I267</f>
        <v>18000</v>
      </c>
    </row>
    <row r="268" spans="2:11" ht="15" customHeight="1">
      <c r="B268" s="8">
        <v>323</v>
      </c>
      <c r="C268" s="7" t="s">
        <v>1</v>
      </c>
      <c r="D268" s="7"/>
      <c r="E268" s="7"/>
      <c r="F268" s="7"/>
      <c r="G268" s="7"/>
      <c r="I268" s="20">
        <v>18000</v>
      </c>
      <c r="J268" s="6">
        <v>0</v>
      </c>
      <c r="K268" s="49">
        <f>J268+I268</f>
        <v>18000</v>
      </c>
    </row>
    <row r="269" spans="2:11" ht="13.5" customHeight="1">
      <c r="B269" s="5">
        <v>38</v>
      </c>
      <c r="C269" s="4" t="s">
        <v>21</v>
      </c>
      <c r="D269" s="7"/>
      <c r="E269" s="7"/>
      <c r="F269" s="7"/>
      <c r="I269" s="23">
        <f>I270</f>
        <v>10000</v>
      </c>
      <c r="J269" s="23">
        <f>J270</f>
        <v>0</v>
      </c>
      <c r="K269" s="62">
        <f>J269+I269</f>
        <v>10000</v>
      </c>
    </row>
    <row r="270" spans="2:11" ht="15" customHeight="1">
      <c r="B270" s="8">
        <v>381</v>
      </c>
      <c r="C270" s="7" t="s">
        <v>15</v>
      </c>
      <c r="D270" s="7"/>
      <c r="E270" s="7"/>
      <c r="F270" s="7"/>
      <c r="I270" s="20">
        <v>10000</v>
      </c>
      <c r="J270" s="6">
        <v>0</v>
      </c>
      <c r="K270" s="49">
        <f>J270+I270</f>
        <v>10000</v>
      </c>
    </row>
    <row r="271" spans="2:11" ht="7.5" customHeight="1">
      <c r="B271" s="8"/>
      <c r="C271" s="7"/>
      <c r="D271" s="7"/>
      <c r="E271" s="7"/>
      <c r="F271" s="7"/>
      <c r="I271" s="20"/>
      <c r="J271" s="6"/>
      <c r="K271" s="49"/>
    </row>
    <row r="272" spans="2:11" ht="14.25" customHeight="1">
      <c r="B272" s="4" t="s">
        <v>134</v>
      </c>
      <c r="C272" s="4"/>
      <c r="D272" s="4"/>
      <c r="E272" s="4"/>
      <c r="F272" s="4"/>
      <c r="G272" s="4"/>
      <c r="H272" s="7"/>
      <c r="I272" s="23">
        <f>I274</f>
        <v>12000</v>
      </c>
      <c r="J272" s="23">
        <f>J274</f>
        <v>0</v>
      </c>
      <c r="K272" s="17">
        <f>J272+I272</f>
        <v>12000</v>
      </c>
    </row>
    <row r="273" spans="2:11" ht="13.5" customHeight="1">
      <c r="B273" s="4"/>
      <c r="C273" s="4" t="s">
        <v>57</v>
      </c>
      <c r="D273" s="4"/>
      <c r="E273" s="4"/>
      <c r="F273" s="4"/>
      <c r="G273" s="4"/>
      <c r="H273" s="4"/>
      <c r="I273" s="23"/>
      <c r="J273" s="23"/>
      <c r="K273" s="17"/>
    </row>
    <row r="274" spans="2:11" ht="13.5" customHeight="1">
      <c r="B274" s="4" t="s">
        <v>135</v>
      </c>
      <c r="C274" s="4"/>
      <c r="D274" s="4"/>
      <c r="E274" s="4"/>
      <c r="F274" s="4"/>
      <c r="G274" s="4"/>
      <c r="H274" s="7"/>
      <c r="I274" s="23">
        <f>I275</f>
        <v>12000</v>
      </c>
      <c r="J274" s="23">
        <f>J275</f>
        <v>0</v>
      </c>
      <c r="K274" s="17">
        <f>J274+I274</f>
        <v>12000</v>
      </c>
    </row>
    <row r="275" spans="2:11" ht="17.25" customHeight="1">
      <c r="B275" s="4"/>
      <c r="C275" s="4" t="s">
        <v>100</v>
      </c>
      <c r="D275" s="4"/>
      <c r="E275" s="4"/>
      <c r="F275" s="4"/>
      <c r="G275" s="4"/>
      <c r="H275" s="7"/>
      <c r="I275" s="23">
        <f>SUM(I277+I285)</f>
        <v>12000</v>
      </c>
      <c r="J275" s="23">
        <f>SUM(J277+J285)</f>
        <v>0</v>
      </c>
      <c r="K275" s="17">
        <f>J275+I275</f>
        <v>12000</v>
      </c>
    </row>
    <row r="276" spans="2:11" ht="3" customHeight="1">
      <c r="B276" s="25"/>
      <c r="C276" s="25"/>
      <c r="D276" s="25"/>
      <c r="E276" s="25"/>
      <c r="F276" s="25"/>
      <c r="G276" s="25"/>
      <c r="H276" s="26"/>
      <c r="I276" s="27"/>
      <c r="K276" s="56"/>
    </row>
    <row r="277" spans="2:11" ht="15.75" customHeight="1">
      <c r="B277" s="7"/>
      <c r="C277" s="4" t="s">
        <v>71</v>
      </c>
      <c r="D277" s="4"/>
      <c r="E277" s="4"/>
      <c r="F277" s="4"/>
      <c r="G277" s="4"/>
      <c r="H277" s="7"/>
      <c r="I277" s="23">
        <f>I278</f>
        <v>10000</v>
      </c>
      <c r="J277" s="23">
        <f>J278</f>
        <v>0</v>
      </c>
      <c r="K277" s="17">
        <f>J277+I277</f>
        <v>10000</v>
      </c>
    </row>
    <row r="278" spans="2:11" ht="12.75">
      <c r="B278" s="5">
        <v>3</v>
      </c>
      <c r="C278" s="4" t="s">
        <v>0</v>
      </c>
      <c r="D278" s="7"/>
      <c r="E278" s="7"/>
      <c r="F278" s="7"/>
      <c r="I278" s="23">
        <f>SUM(I279+I282)</f>
        <v>10000</v>
      </c>
      <c r="J278" s="23">
        <f>SUM(J279+J282)</f>
        <v>0</v>
      </c>
      <c r="K278" s="62">
        <f>J278+I278</f>
        <v>10000</v>
      </c>
    </row>
    <row r="279" spans="2:11" ht="12.75">
      <c r="B279" s="5">
        <v>37</v>
      </c>
      <c r="C279" s="4" t="s">
        <v>72</v>
      </c>
      <c r="D279" s="7"/>
      <c r="E279" s="7"/>
      <c r="F279" s="7"/>
      <c r="I279" s="23">
        <f>I280</f>
        <v>3000</v>
      </c>
      <c r="J279" s="23">
        <f>J280</f>
        <v>0</v>
      </c>
      <c r="K279" s="62">
        <f>J279+I279</f>
        <v>3000</v>
      </c>
    </row>
    <row r="280" spans="2:11" ht="12.75">
      <c r="B280" s="39">
        <v>372</v>
      </c>
      <c r="C280" s="40" t="s">
        <v>73</v>
      </c>
      <c r="D280" s="40"/>
      <c r="E280" s="40"/>
      <c r="F280" s="40"/>
      <c r="G280" s="40"/>
      <c r="H280" s="40"/>
      <c r="I280" s="41">
        <v>3000</v>
      </c>
      <c r="J280" s="6">
        <v>0</v>
      </c>
      <c r="K280" s="49">
        <f>J280+I280</f>
        <v>3000</v>
      </c>
    </row>
    <row r="281" spans="2:11" ht="2.25" customHeight="1">
      <c r="B281" s="39"/>
      <c r="C281" s="40"/>
      <c r="D281" s="40"/>
      <c r="E281" s="40"/>
      <c r="F281" s="40"/>
      <c r="G281" s="40"/>
      <c r="H281" s="40"/>
      <c r="I281" s="41"/>
      <c r="J281" s="6"/>
      <c r="K281" s="56"/>
    </row>
    <row r="282" spans="2:11" ht="15">
      <c r="B282" s="5">
        <v>38</v>
      </c>
      <c r="C282" s="4" t="s">
        <v>21</v>
      </c>
      <c r="D282" s="7"/>
      <c r="E282" s="7"/>
      <c r="F282" s="7"/>
      <c r="I282" s="23">
        <f>I283</f>
        <v>7000</v>
      </c>
      <c r="J282" s="23">
        <f>J283</f>
        <v>0</v>
      </c>
      <c r="K282" s="56">
        <f>J282+I282</f>
        <v>7000</v>
      </c>
    </row>
    <row r="283" spans="2:11" ht="13.5" customHeight="1">
      <c r="B283" s="8">
        <v>381</v>
      </c>
      <c r="C283" s="7" t="s">
        <v>15</v>
      </c>
      <c r="D283" s="7"/>
      <c r="E283" s="7"/>
      <c r="F283" s="7"/>
      <c r="I283" s="20">
        <v>7000</v>
      </c>
      <c r="J283" s="6">
        <v>0</v>
      </c>
      <c r="K283" s="49">
        <f>J283+I283</f>
        <v>7000</v>
      </c>
    </row>
    <row r="284" spans="2:11" ht="2.25" customHeight="1">
      <c r="B284" s="8"/>
      <c r="C284" s="7"/>
      <c r="D284" s="7"/>
      <c r="E284" s="7"/>
      <c r="F284" s="7"/>
      <c r="I284" s="20"/>
      <c r="J284" s="6"/>
      <c r="K284" s="56"/>
    </row>
    <row r="285" spans="2:11" ht="12.75" customHeight="1">
      <c r="B285" s="7"/>
      <c r="C285" s="4" t="s">
        <v>74</v>
      </c>
      <c r="D285" s="4"/>
      <c r="E285" s="4"/>
      <c r="F285" s="4"/>
      <c r="G285" s="4"/>
      <c r="H285" s="7"/>
      <c r="I285" s="23">
        <f>I286</f>
        <v>2000</v>
      </c>
      <c r="J285" s="23">
        <f>J286</f>
        <v>0</v>
      </c>
      <c r="K285" s="17">
        <f aca="true" t="shared" si="11" ref="K285:K290">J285+I285</f>
        <v>2000</v>
      </c>
    </row>
    <row r="286" spans="2:11" ht="12.75">
      <c r="B286" s="5">
        <v>3</v>
      </c>
      <c r="C286" s="4" t="s">
        <v>0</v>
      </c>
      <c r="D286" s="7"/>
      <c r="E286" s="7"/>
      <c r="F286" s="7"/>
      <c r="I286" s="23">
        <f>SUM(I287+I289)</f>
        <v>2000</v>
      </c>
      <c r="J286" s="23">
        <f>SUM(J287+J289)</f>
        <v>0</v>
      </c>
      <c r="K286" s="62">
        <f t="shared" si="11"/>
        <v>2000</v>
      </c>
    </row>
    <row r="287" spans="2:11" ht="12" customHeight="1">
      <c r="B287" s="5">
        <v>37</v>
      </c>
      <c r="C287" s="4" t="s">
        <v>72</v>
      </c>
      <c r="D287" s="7"/>
      <c r="E287" s="7"/>
      <c r="F287" s="7"/>
      <c r="I287" s="23">
        <f>I288</f>
        <v>1000</v>
      </c>
      <c r="J287" s="23">
        <f>J288</f>
        <v>0</v>
      </c>
      <c r="K287" s="62">
        <f t="shared" si="11"/>
        <v>1000</v>
      </c>
    </row>
    <row r="288" spans="2:11" ht="15" customHeight="1">
      <c r="B288" s="39">
        <v>372</v>
      </c>
      <c r="C288" s="40" t="s">
        <v>73</v>
      </c>
      <c r="D288" s="40"/>
      <c r="E288" s="40"/>
      <c r="F288" s="40"/>
      <c r="G288" s="40"/>
      <c r="H288" s="40"/>
      <c r="I288" s="41">
        <v>1000</v>
      </c>
      <c r="J288" s="6">
        <v>0</v>
      </c>
      <c r="K288" s="49">
        <f t="shared" si="11"/>
        <v>1000</v>
      </c>
    </row>
    <row r="289" spans="2:11" ht="12.75">
      <c r="B289" s="5">
        <v>38</v>
      </c>
      <c r="C289" s="4" t="s">
        <v>21</v>
      </c>
      <c r="D289" s="7"/>
      <c r="E289" s="7"/>
      <c r="F289" s="7"/>
      <c r="I289" s="23">
        <f>I290</f>
        <v>1000</v>
      </c>
      <c r="J289" s="23">
        <f>J290</f>
        <v>0</v>
      </c>
      <c r="K289" s="62">
        <f t="shared" si="11"/>
        <v>1000</v>
      </c>
    </row>
    <row r="290" spans="2:11" ht="14.25" customHeight="1">
      <c r="B290" s="8">
        <v>381</v>
      </c>
      <c r="C290" s="7" t="s">
        <v>15</v>
      </c>
      <c r="D290" s="7"/>
      <c r="E290" s="7"/>
      <c r="F290" s="7"/>
      <c r="I290" s="20">
        <v>1000</v>
      </c>
      <c r="J290" s="6">
        <v>0</v>
      </c>
      <c r="K290" s="49">
        <f t="shared" si="11"/>
        <v>1000</v>
      </c>
    </row>
    <row r="291" spans="2:9" ht="6.75" customHeight="1">
      <c r="B291" s="8"/>
      <c r="C291" s="7"/>
      <c r="D291" s="7"/>
      <c r="E291" s="7"/>
      <c r="F291" s="7"/>
      <c r="G291" s="7"/>
      <c r="I291" s="20"/>
    </row>
    <row r="292" spans="2:11" ht="15.75">
      <c r="B292" s="1" t="s">
        <v>136</v>
      </c>
      <c r="C292" s="26"/>
      <c r="D292" s="26"/>
      <c r="E292" s="26"/>
      <c r="F292" s="26"/>
      <c r="G292" s="26"/>
      <c r="H292" s="26"/>
      <c r="I292" s="27">
        <f>I293</f>
        <v>75000</v>
      </c>
      <c r="J292" s="27">
        <f>J293</f>
        <v>0</v>
      </c>
      <c r="K292" s="66">
        <f>J292+I292</f>
        <v>75000</v>
      </c>
    </row>
    <row r="293" spans="2:11" ht="15" customHeight="1">
      <c r="B293" s="25" t="s">
        <v>137</v>
      </c>
      <c r="C293" s="4"/>
      <c r="D293" s="4"/>
      <c r="E293" s="4"/>
      <c r="F293" s="4"/>
      <c r="G293" s="4"/>
      <c r="H293" s="7"/>
      <c r="I293" s="23">
        <f>SUM(I298+I303+I308)</f>
        <v>75000</v>
      </c>
      <c r="J293" s="23">
        <f>SUM(J298+J303+J308)</f>
        <v>0</v>
      </c>
      <c r="K293" s="17">
        <f>J293+I293</f>
        <v>75000</v>
      </c>
    </row>
    <row r="294" spans="2:11" ht="15">
      <c r="B294" s="25"/>
      <c r="C294" s="4" t="s">
        <v>60</v>
      </c>
      <c r="D294" s="4"/>
      <c r="E294" s="4"/>
      <c r="F294" s="4"/>
      <c r="G294" s="4"/>
      <c r="H294" s="7"/>
      <c r="I294" s="23"/>
      <c r="J294" s="23"/>
      <c r="K294" s="17"/>
    </row>
    <row r="295" spans="2:11" ht="15">
      <c r="B295" s="25"/>
      <c r="C295" s="4" t="s">
        <v>101</v>
      </c>
      <c r="D295" s="4"/>
      <c r="E295" s="4"/>
      <c r="F295" s="4"/>
      <c r="G295" s="4"/>
      <c r="H295" s="7"/>
      <c r="I295" s="23">
        <f>I293</f>
        <v>75000</v>
      </c>
      <c r="J295" s="23">
        <f>J293</f>
        <v>0</v>
      </c>
      <c r="K295" s="17">
        <f>J295+I295</f>
        <v>75000</v>
      </c>
    </row>
    <row r="296" spans="2:11" ht="15">
      <c r="B296" s="25"/>
      <c r="C296" s="4" t="s">
        <v>102</v>
      </c>
      <c r="D296" s="4"/>
      <c r="E296" s="4"/>
      <c r="F296" s="4"/>
      <c r="G296" s="4"/>
      <c r="H296" s="26"/>
      <c r="I296" s="23">
        <f>I295</f>
        <v>75000</v>
      </c>
      <c r="J296" s="23">
        <f>J295</f>
        <v>0</v>
      </c>
      <c r="K296" s="17">
        <f>J296+I296</f>
        <v>75000</v>
      </c>
    </row>
    <row r="297" spans="2:11" ht="5.25" customHeight="1">
      <c r="B297" s="25"/>
      <c r="C297" s="4"/>
      <c r="D297" s="4"/>
      <c r="E297" s="4"/>
      <c r="F297" s="4"/>
      <c r="G297" s="4"/>
      <c r="H297" s="26"/>
      <c r="I297" s="23"/>
      <c r="J297" s="23"/>
      <c r="K297" s="17"/>
    </row>
    <row r="298" spans="2:11" ht="12.75">
      <c r="B298" s="4" t="s">
        <v>138</v>
      </c>
      <c r="C298" s="4" t="s">
        <v>75</v>
      </c>
      <c r="D298" s="4"/>
      <c r="E298" s="4"/>
      <c r="F298" s="4"/>
      <c r="G298" s="4"/>
      <c r="H298" s="7"/>
      <c r="I298" s="23">
        <f aca="true" t="shared" si="12" ref="I298:J300">I299</f>
        <v>49000</v>
      </c>
      <c r="J298" s="23">
        <f t="shared" si="12"/>
        <v>0</v>
      </c>
      <c r="K298" s="17">
        <f>J298+I298</f>
        <v>49000</v>
      </c>
    </row>
    <row r="299" spans="2:11" ht="15" customHeight="1">
      <c r="B299" s="5">
        <v>3</v>
      </c>
      <c r="C299" s="4" t="s">
        <v>0</v>
      </c>
      <c r="D299" s="7"/>
      <c r="E299" s="7"/>
      <c r="F299" s="7"/>
      <c r="I299" s="23">
        <f t="shared" si="12"/>
        <v>49000</v>
      </c>
      <c r="J299" s="23">
        <f t="shared" si="12"/>
        <v>0</v>
      </c>
      <c r="K299" s="62">
        <f>J299+I299</f>
        <v>49000</v>
      </c>
    </row>
    <row r="300" spans="2:11" ht="12.75" customHeight="1">
      <c r="B300" s="5">
        <v>37</v>
      </c>
      <c r="C300" s="4" t="s">
        <v>84</v>
      </c>
      <c r="D300" s="7"/>
      <c r="E300" s="7"/>
      <c r="F300" s="7"/>
      <c r="I300" s="23">
        <f t="shared" si="12"/>
        <v>49000</v>
      </c>
      <c r="J300" s="23">
        <f t="shared" si="12"/>
        <v>0</v>
      </c>
      <c r="K300" s="62">
        <f>J300+I300</f>
        <v>49000</v>
      </c>
    </row>
    <row r="301" spans="2:11" ht="14.25" customHeight="1">
      <c r="B301" s="8">
        <v>372</v>
      </c>
      <c r="C301" s="7" t="s">
        <v>91</v>
      </c>
      <c r="D301" s="7"/>
      <c r="E301" s="7"/>
      <c r="F301" s="7"/>
      <c r="I301" s="20">
        <v>49000</v>
      </c>
      <c r="J301" s="6">
        <v>0</v>
      </c>
      <c r="K301" s="49">
        <f>J301+I301</f>
        <v>49000</v>
      </c>
    </row>
    <row r="302" spans="2:10" ht="3" customHeight="1">
      <c r="B302" s="8"/>
      <c r="C302" s="7"/>
      <c r="D302" s="7"/>
      <c r="E302" s="7"/>
      <c r="F302" s="7"/>
      <c r="G302" s="7"/>
      <c r="I302" s="20"/>
      <c r="J302" s="6"/>
    </row>
    <row r="303" spans="2:11" ht="15" customHeight="1">
      <c r="B303" s="4" t="s">
        <v>139</v>
      </c>
      <c r="C303" s="4"/>
      <c r="D303" s="4"/>
      <c r="E303" s="4"/>
      <c r="F303" s="4"/>
      <c r="G303" s="4"/>
      <c r="H303" s="7"/>
      <c r="I303" s="23">
        <f aca="true" t="shared" si="13" ref="I303:J305">I304</f>
        <v>16000</v>
      </c>
      <c r="J303" s="23">
        <f t="shared" si="13"/>
        <v>0</v>
      </c>
      <c r="K303" s="17">
        <f>J303+I303</f>
        <v>16000</v>
      </c>
    </row>
    <row r="304" spans="2:11" ht="13.5" customHeight="1">
      <c r="B304" s="5">
        <v>3</v>
      </c>
      <c r="C304" s="4" t="s">
        <v>0</v>
      </c>
      <c r="D304" s="7"/>
      <c r="E304" s="7"/>
      <c r="F304" s="7"/>
      <c r="I304" s="23">
        <f t="shared" si="13"/>
        <v>16000</v>
      </c>
      <c r="J304" s="23">
        <f t="shared" si="13"/>
        <v>0</v>
      </c>
      <c r="K304" s="62">
        <f>J304+I304</f>
        <v>16000</v>
      </c>
    </row>
    <row r="305" spans="2:11" ht="12.75">
      <c r="B305" s="5">
        <v>37</v>
      </c>
      <c r="C305" s="4" t="s">
        <v>84</v>
      </c>
      <c r="D305" s="7"/>
      <c r="E305" s="7"/>
      <c r="F305" s="7"/>
      <c r="I305" s="23">
        <f t="shared" si="13"/>
        <v>16000</v>
      </c>
      <c r="J305" s="23">
        <f t="shared" si="13"/>
        <v>0</v>
      </c>
      <c r="K305" s="62">
        <f>J305+I305</f>
        <v>16000</v>
      </c>
    </row>
    <row r="306" spans="2:11" ht="12.75">
      <c r="B306" s="8">
        <v>372</v>
      </c>
      <c r="C306" s="7" t="s">
        <v>91</v>
      </c>
      <c r="D306" s="7"/>
      <c r="E306" s="7"/>
      <c r="F306" s="7"/>
      <c r="I306" s="20">
        <v>16000</v>
      </c>
      <c r="J306" s="6">
        <v>0</v>
      </c>
      <c r="K306" s="49">
        <f>J306+I306</f>
        <v>16000</v>
      </c>
    </row>
    <row r="307" spans="2:9" ht="4.5" customHeight="1">
      <c r="B307" s="8"/>
      <c r="C307" s="7"/>
      <c r="D307" s="7"/>
      <c r="E307" s="7"/>
      <c r="F307" s="7"/>
      <c r="G307" s="7"/>
      <c r="I307" s="20"/>
    </row>
    <row r="308" spans="2:11" ht="13.5" customHeight="1">
      <c r="B308" s="4" t="s">
        <v>140</v>
      </c>
      <c r="C308" s="4"/>
      <c r="D308" s="4"/>
      <c r="E308" s="4"/>
      <c r="F308" s="4"/>
      <c r="G308" s="4"/>
      <c r="H308" s="7"/>
      <c r="I308" s="23">
        <f aca="true" t="shared" si="14" ref="I308:J310">I309</f>
        <v>10000</v>
      </c>
      <c r="J308" s="23">
        <f t="shared" si="14"/>
        <v>0</v>
      </c>
      <c r="K308" s="17">
        <f>J308+I308</f>
        <v>10000</v>
      </c>
    </row>
    <row r="309" spans="2:11" ht="13.5" customHeight="1">
      <c r="B309" s="5">
        <v>3</v>
      </c>
      <c r="C309" s="4" t="s">
        <v>0</v>
      </c>
      <c r="D309" s="7"/>
      <c r="E309" s="7"/>
      <c r="F309" s="7"/>
      <c r="I309" s="23">
        <f t="shared" si="14"/>
        <v>10000</v>
      </c>
      <c r="J309" s="23">
        <f t="shared" si="14"/>
        <v>0</v>
      </c>
      <c r="K309" s="62">
        <f>J309+I309</f>
        <v>10000</v>
      </c>
    </row>
    <row r="310" spans="2:11" ht="13.5" customHeight="1">
      <c r="B310" s="5">
        <v>38</v>
      </c>
      <c r="C310" s="4" t="s">
        <v>21</v>
      </c>
      <c r="D310" s="7"/>
      <c r="E310" s="7"/>
      <c r="F310" s="7"/>
      <c r="I310" s="23">
        <f t="shared" si="14"/>
        <v>10000</v>
      </c>
      <c r="J310" s="23">
        <f t="shared" si="14"/>
        <v>0</v>
      </c>
      <c r="K310" s="62">
        <f>J310+I310</f>
        <v>10000</v>
      </c>
    </row>
    <row r="311" spans="2:11" ht="15" customHeight="1">
      <c r="B311" s="8">
        <v>381</v>
      </c>
      <c r="C311" s="7" t="s">
        <v>15</v>
      </c>
      <c r="D311" s="7"/>
      <c r="E311" s="7"/>
      <c r="F311" s="7"/>
      <c r="I311" s="20">
        <v>10000</v>
      </c>
      <c r="J311" s="6">
        <v>0</v>
      </c>
      <c r="K311" s="49">
        <f>J311+I311</f>
        <v>10000</v>
      </c>
    </row>
    <row r="312" spans="2:10" ht="18.75" customHeight="1">
      <c r="B312" s="7"/>
      <c r="C312" s="46"/>
      <c r="D312" s="46"/>
      <c r="E312" s="46"/>
      <c r="F312" s="7"/>
      <c r="G312" s="7"/>
      <c r="I312" s="20"/>
      <c r="J312" s="6"/>
    </row>
    <row r="313" spans="2:11" ht="15">
      <c r="B313" s="25" t="s">
        <v>141</v>
      </c>
      <c r="C313" s="26"/>
      <c r="D313" s="26"/>
      <c r="E313" s="26"/>
      <c r="F313" s="26"/>
      <c r="G313" s="26"/>
      <c r="H313" s="26"/>
      <c r="I313" s="27">
        <f>I314</f>
        <v>20000</v>
      </c>
      <c r="J313" s="27">
        <f>J314</f>
        <v>0</v>
      </c>
      <c r="K313" s="27">
        <f>K314</f>
        <v>20000</v>
      </c>
    </row>
    <row r="314" spans="2:11" ht="15.75" customHeight="1">
      <c r="B314" s="4" t="s">
        <v>142</v>
      </c>
      <c r="C314" s="4"/>
      <c r="D314" s="4"/>
      <c r="E314" s="4"/>
      <c r="F314" s="4"/>
      <c r="G314" s="4"/>
      <c r="H314" s="7"/>
      <c r="I314" s="23">
        <f>I317</f>
        <v>20000</v>
      </c>
      <c r="J314" s="23">
        <f>J317</f>
        <v>0</v>
      </c>
      <c r="K314" s="23">
        <f>K317</f>
        <v>20000</v>
      </c>
    </row>
    <row r="315" spans="2:11" ht="12.75">
      <c r="B315" s="4"/>
      <c r="C315" s="4" t="s">
        <v>61</v>
      </c>
      <c r="D315" s="4"/>
      <c r="E315" s="4"/>
      <c r="F315" s="4"/>
      <c r="G315" s="4"/>
      <c r="H315" s="7"/>
      <c r="I315" s="23"/>
      <c r="J315" s="23"/>
      <c r="K315" s="23"/>
    </row>
    <row r="316" spans="2:11" ht="12.75">
      <c r="B316" s="4"/>
      <c r="C316" s="4" t="s">
        <v>103</v>
      </c>
      <c r="D316" s="4"/>
      <c r="E316" s="4"/>
      <c r="F316" s="4"/>
      <c r="G316" s="4"/>
      <c r="H316" s="7"/>
      <c r="I316" s="23">
        <f>I317</f>
        <v>20000</v>
      </c>
      <c r="J316" s="23">
        <f>J317</f>
        <v>0</v>
      </c>
      <c r="K316" s="23">
        <f>K317</f>
        <v>20000</v>
      </c>
    </row>
    <row r="317" spans="2:11" ht="14.25" customHeight="1">
      <c r="B317" s="4" t="s">
        <v>143</v>
      </c>
      <c r="C317" s="4"/>
      <c r="D317" s="4"/>
      <c r="E317" s="4"/>
      <c r="F317" s="4"/>
      <c r="G317" s="4"/>
      <c r="H317" s="7"/>
      <c r="I317" s="23">
        <f>I320</f>
        <v>20000</v>
      </c>
      <c r="J317" s="23">
        <f>J320</f>
        <v>0</v>
      </c>
      <c r="K317" s="23">
        <f>K320</f>
        <v>20000</v>
      </c>
    </row>
    <row r="318" spans="2:10" ht="5.25" customHeight="1">
      <c r="B318" s="4"/>
      <c r="C318" s="36"/>
      <c r="D318" s="36"/>
      <c r="E318" s="36"/>
      <c r="F318" s="36"/>
      <c r="G318" s="36"/>
      <c r="H318" s="38"/>
      <c r="I318" s="37"/>
      <c r="J318" s="6"/>
    </row>
    <row r="319" spans="2:11" ht="12.75">
      <c r="B319" s="4"/>
      <c r="C319" s="4" t="s">
        <v>59</v>
      </c>
      <c r="D319" s="4"/>
      <c r="E319" s="4"/>
      <c r="F319" s="4"/>
      <c r="G319" s="4"/>
      <c r="H319" s="7"/>
      <c r="I319" s="23"/>
      <c r="J319" s="14"/>
      <c r="K319" s="4"/>
    </row>
    <row r="320" spans="2:11" ht="12.75">
      <c r="B320" s="5">
        <v>3</v>
      </c>
      <c r="C320" s="4" t="s">
        <v>0</v>
      </c>
      <c r="D320" s="7"/>
      <c r="E320" s="7"/>
      <c r="F320" s="7"/>
      <c r="G320" s="7"/>
      <c r="H320" s="7"/>
      <c r="I320" s="23">
        <f>SUM(I321+I323)</f>
        <v>20000</v>
      </c>
      <c r="J320" s="17">
        <v>0</v>
      </c>
      <c r="K320" s="17">
        <f>J320+I320</f>
        <v>20000</v>
      </c>
    </row>
    <row r="321" spans="2:11" ht="12.75">
      <c r="B321" s="5">
        <v>32</v>
      </c>
      <c r="C321" s="4" t="s">
        <v>7</v>
      </c>
      <c r="D321" s="7"/>
      <c r="E321" s="7"/>
      <c r="F321" s="7"/>
      <c r="I321" s="23">
        <f>I322</f>
        <v>10000</v>
      </c>
      <c r="J321" s="62">
        <v>0</v>
      </c>
      <c r="K321" s="62">
        <f>J321+I321</f>
        <v>10000</v>
      </c>
    </row>
    <row r="322" spans="2:11" ht="12.75">
      <c r="B322" s="8">
        <v>323</v>
      </c>
      <c r="C322" s="7" t="s">
        <v>1</v>
      </c>
      <c r="D322" s="7"/>
      <c r="E322" s="7"/>
      <c r="F322" s="7"/>
      <c r="I322" s="20">
        <v>10000</v>
      </c>
      <c r="J322" s="6">
        <v>0</v>
      </c>
      <c r="K322" s="49">
        <f>J322+I322</f>
        <v>10000</v>
      </c>
    </row>
    <row r="323" spans="2:11" ht="12.75" customHeight="1">
      <c r="B323" s="5">
        <v>38</v>
      </c>
      <c r="C323" s="4" t="s">
        <v>21</v>
      </c>
      <c r="D323" s="7"/>
      <c r="E323" s="7"/>
      <c r="F323" s="7"/>
      <c r="I323" s="23">
        <f>I324</f>
        <v>10000</v>
      </c>
      <c r="J323" s="62">
        <v>0</v>
      </c>
      <c r="K323" s="62">
        <f>J323+I323</f>
        <v>10000</v>
      </c>
    </row>
    <row r="324" spans="2:11" ht="12.75">
      <c r="B324" s="8">
        <v>381</v>
      </c>
      <c r="C324" s="7" t="s">
        <v>15</v>
      </c>
      <c r="D324" s="7"/>
      <c r="E324" s="7"/>
      <c r="F324" s="7"/>
      <c r="I324" s="20">
        <v>10000</v>
      </c>
      <c r="J324" s="6">
        <v>0</v>
      </c>
      <c r="K324" s="49">
        <f>J324+I324</f>
        <v>10000</v>
      </c>
    </row>
    <row r="325" spans="2:11" ht="13.5" customHeight="1">
      <c r="B325" s="8"/>
      <c r="C325" s="7"/>
      <c r="D325" s="7"/>
      <c r="E325" s="7"/>
      <c r="F325" s="7"/>
      <c r="I325" s="20"/>
      <c r="J325" s="6"/>
      <c r="K325" s="49"/>
    </row>
    <row r="326" spans="2:11" ht="15">
      <c r="B326" s="25" t="s">
        <v>144</v>
      </c>
      <c r="C326" s="26"/>
      <c r="D326" s="26"/>
      <c r="E326" s="26"/>
      <c r="F326" s="26"/>
      <c r="G326" s="26"/>
      <c r="H326" s="26"/>
      <c r="I326" s="27">
        <f>SUM(I327+I347)</f>
        <v>608700</v>
      </c>
      <c r="J326" s="27">
        <f>SUM(J327+J347)</f>
        <v>50000</v>
      </c>
      <c r="K326" s="66">
        <f>J326+I326</f>
        <v>658700</v>
      </c>
    </row>
    <row r="327" spans="2:11" ht="15">
      <c r="B327" s="4" t="s">
        <v>145</v>
      </c>
      <c r="C327" s="4"/>
      <c r="D327" s="4"/>
      <c r="E327" s="4"/>
      <c r="F327" s="4"/>
      <c r="G327" s="4"/>
      <c r="H327" s="7"/>
      <c r="I327" s="27">
        <f>I329</f>
        <v>420700</v>
      </c>
      <c r="J327" s="27">
        <f>J329</f>
        <v>0</v>
      </c>
      <c r="K327" s="66">
        <f>J327+I327</f>
        <v>420700</v>
      </c>
    </row>
    <row r="328" spans="2:11" ht="14.25" customHeight="1">
      <c r="B328" s="4"/>
      <c r="C328" s="4" t="s">
        <v>61</v>
      </c>
      <c r="D328" s="4"/>
      <c r="E328" s="4"/>
      <c r="F328" s="4"/>
      <c r="G328" s="4"/>
      <c r="H328" s="7"/>
      <c r="I328" s="23"/>
      <c r="J328" s="23"/>
      <c r="K328" s="17"/>
    </row>
    <row r="329" spans="2:11" ht="15">
      <c r="B329" s="25"/>
      <c r="C329" s="4" t="s">
        <v>104</v>
      </c>
      <c r="D329" s="25"/>
      <c r="E329" s="25"/>
      <c r="F329" s="25"/>
      <c r="G329" s="25"/>
      <c r="H329" s="26"/>
      <c r="I329" s="27">
        <f>I330</f>
        <v>420700</v>
      </c>
      <c r="J329" s="27">
        <f>J330</f>
        <v>0</v>
      </c>
      <c r="K329" s="56">
        <f>J329+I329</f>
        <v>420700</v>
      </c>
    </row>
    <row r="330" spans="2:11" ht="15">
      <c r="B330" s="25"/>
      <c r="C330" s="4" t="s">
        <v>105</v>
      </c>
      <c r="D330" s="25"/>
      <c r="E330" s="25"/>
      <c r="F330" s="25"/>
      <c r="G330" s="25"/>
      <c r="H330" s="26"/>
      <c r="I330" s="27">
        <f>I332+I337+I342</f>
        <v>420700</v>
      </c>
      <c r="J330" s="27">
        <f>J332+J337+J342</f>
        <v>0</v>
      </c>
      <c r="K330" s="56">
        <f>J330+I330</f>
        <v>420700</v>
      </c>
    </row>
    <row r="331" spans="2:11" ht="3" customHeight="1">
      <c r="B331" s="25"/>
      <c r="C331" s="25"/>
      <c r="D331" s="4"/>
      <c r="E331" s="4"/>
      <c r="F331" s="4"/>
      <c r="G331" s="25"/>
      <c r="H331" s="26"/>
      <c r="I331" s="27"/>
      <c r="J331" s="27"/>
      <c r="K331" s="62"/>
    </row>
    <row r="332" spans="2:11" ht="14.25" customHeight="1">
      <c r="B332" s="4"/>
      <c r="C332" s="4" t="s">
        <v>76</v>
      </c>
      <c r="D332" s="4"/>
      <c r="E332" s="4"/>
      <c r="F332" s="4"/>
      <c r="G332" s="4"/>
      <c r="H332" s="7"/>
      <c r="I332" s="23">
        <f aca="true" t="shared" si="15" ref="I332:J334">I333</f>
        <v>160000</v>
      </c>
      <c r="J332" s="23">
        <f t="shared" si="15"/>
        <v>0</v>
      </c>
      <c r="K332" s="17">
        <f>J332+I332</f>
        <v>160000</v>
      </c>
    </row>
    <row r="333" spans="2:11" ht="12.75">
      <c r="B333" s="5">
        <v>3</v>
      </c>
      <c r="C333" s="4" t="s">
        <v>0</v>
      </c>
      <c r="D333" s="7"/>
      <c r="E333" s="7"/>
      <c r="F333" s="7"/>
      <c r="I333" s="23">
        <f t="shared" si="15"/>
        <v>160000</v>
      </c>
      <c r="J333" s="23">
        <f t="shared" si="15"/>
        <v>0</v>
      </c>
      <c r="K333" s="62">
        <f>J333+I333</f>
        <v>160000</v>
      </c>
    </row>
    <row r="334" spans="2:11" ht="12.75">
      <c r="B334" s="5">
        <v>32</v>
      </c>
      <c r="C334" s="4" t="s">
        <v>7</v>
      </c>
      <c r="D334" s="7"/>
      <c r="E334" s="7"/>
      <c r="F334" s="7"/>
      <c r="I334" s="23">
        <f t="shared" si="15"/>
        <v>160000</v>
      </c>
      <c r="J334" s="23">
        <f t="shared" si="15"/>
        <v>0</v>
      </c>
      <c r="K334" s="62">
        <f>J334+I334</f>
        <v>160000</v>
      </c>
    </row>
    <row r="335" spans="2:11" ht="12.75">
      <c r="B335" s="8">
        <v>323</v>
      </c>
      <c r="C335" s="7" t="s">
        <v>1</v>
      </c>
      <c r="D335" s="7"/>
      <c r="E335" s="7"/>
      <c r="F335" s="7"/>
      <c r="G335" s="7"/>
      <c r="H335" s="7"/>
      <c r="I335" s="20">
        <v>160000</v>
      </c>
      <c r="J335" s="6">
        <v>0</v>
      </c>
      <c r="K335" s="49">
        <f>J335+I335</f>
        <v>160000</v>
      </c>
    </row>
    <row r="336" spans="2:11" ht="3.75" customHeight="1">
      <c r="B336" s="8"/>
      <c r="C336" s="7"/>
      <c r="D336" s="7"/>
      <c r="E336" s="7"/>
      <c r="F336" s="7"/>
      <c r="G336" s="7"/>
      <c r="H336" s="7"/>
      <c r="I336" s="20"/>
      <c r="J336" s="6"/>
      <c r="K336" s="49"/>
    </row>
    <row r="337" spans="2:11" ht="12.75">
      <c r="B337" s="50"/>
      <c r="C337" s="44" t="s">
        <v>77</v>
      </c>
      <c r="D337" s="44"/>
      <c r="E337" s="44"/>
      <c r="F337" s="44"/>
      <c r="G337" s="44"/>
      <c r="H337" s="44"/>
      <c r="I337" s="48">
        <f aca="true" t="shared" si="16" ref="I337:J339">I338</f>
        <v>190700</v>
      </c>
      <c r="J337" s="48">
        <f t="shared" si="16"/>
        <v>0</v>
      </c>
      <c r="K337" s="62">
        <f>J337+I337</f>
        <v>190700</v>
      </c>
    </row>
    <row r="338" spans="2:11" ht="15" customHeight="1">
      <c r="B338" s="5">
        <v>3</v>
      </c>
      <c r="C338" s="4" t="s">
        <v>0</v>
      </c>
      <c r="D338" s="7"/>
      <c r="E338" s="7"/>
      <c r="F338" s="7"/>
      <c r="I338" s="23">
        <f t="shared" si="16"/>
        <v>190700</v>
      </c>
      <c r="J338" s="23">
        <f t="shared" si="16"/>
        <v>0</v>
      </c>
      <c r="K338" s="62">
        <f>J338+I338</f>
        <v>190700</v>
      </c>
    </row>
    <row r="339" spans="2:11" ht="12.75">
      <c r="B339" s="5">
        <v>38</v>
      </c>
      <c r="C339" s="4" t="s">
        <v>21</v>
      </c>
      <c r="D339" s="7"/>
      <c r="E339" s="7"/>
      <c r="F339" s="7"/>
      <c r="I339" s="23">
        <f t="shared" si="16"/>
        <v>190700</v>
      </c>
      <c r="J339" s="23">
        <f t="shared" si="16"/>
        <v>0</v>
      </c>
      <c r="K339" s="62">
        <f>J339+I339</f>
        <v>190700</v>
      </c>
    </row>
    <row r="340" spans="2:11" ht="12.75">
      <c r="B340" s="8">
        <v>381</v>
      </c>
      <c r="C340" s="7" t="s">
        <v>15</v>
      </c>
      <c r="D340" s="7"/>
      <c r="E340" s="7"/>
      <c r="F340" s="7"/>
      <c r="I340" s="20">
        <v>190700</v>
      </c>
      <c r="J340" s="6">
        <v>0</v>
      </c>
      <c r="K340" s="49">
        <f>J340+I340</f>
        <v>190700</v>
      </c>
    </row>
    <row r="341" spans="2:11" ht="12" customHeight="1">
      <c r="B341" s="8"/>
      <c r="C341" s="7"/>
      <c r="D341" s="7"/>
      <c r="E341" s="7"/>
      <c r="F341" s="7"/>
      <c r="I341" s="20"/>
      <c r="J341" s="6"/>
      <c r="K341" s="49"/>
    </row>
    <row r="342" spans="2:11" ht="12.75">
      <c r="B342" s="8"/>
      <c r="C342" s="4" t="s">
        <v>163</v>
      </c>
      <c r="D342" s="4"/>
      <c r="E342" s="4"/>
      <c r="F342" s="7"/>
      <c r="G342" s="7"/>
      <c r="I342" s="48">
        <f aca="true" t="shared" si="17" ref="I342:J344">I343</f>
        <v>70000</v>
      </c>
      <c r="J342" s="48">
        <f t="shared" si="17"/>
        <v>0</v>
      </c>
      <c r="K342" s="62">
        <f>J342+I342</f>
        <v>70000</v>
      </c>
    </row>
    <row r="343" spans="2:11" ht="12.75">
      <c r="B343" s="5">
        <v>3</v>
      </c>
      <c r="C343" s="4" t="s">
        <v>0</v>
      </c>
      <c r="D343" s="7"/>
      <c r="E343" s="7"/>
      <c r="F343" s="7"/>
      <c r="I343" s="48">
        <f t="shared" si="17"/>
        <v>70000</v>
      </c>
      <c r="J343" s="48">
        <f t="shared" si="17"/>
        <v>0</v>
      </c>
      <c r="K343" s="62">
        <f>J343+I343</f>
        <v>70000</v>
      </c>
    </row>
    <row r="344" spans="2:11" ht="12.75">
      <c r="B344" s="5">
        <v>32</v>
      </c>
      <c r="C344" s="4" t="s">
        <v>7</v>
      </c>
      <c r="D344" s="7"/>
      <c r="E344" s="7"/>
      <c r="F344" s="7"/>
      <c r="I344" s="48">
        <f t="shared" si="17"/>
        <v>70000</v>
      </c>
      <c r="J344" s="62">
        <f t="shared" si="17"/>
        <v>0</v>
      </c>
      <c r="K344" s="62">
        <f>J344+I344</f>
        <v>70000</v>
      </c>
    </row>
    <row r="345" spans="2:11" ht="12.75" customHeight="1">
      <c r="B345" s="8">
        <v>323</v>
      </c>
      <c r="C345" s="7" t="s">
        <v>18</v>
      </c>
      <c r="D345" s="7"/>
      <c r="E345" s="7"/>
      <c r="F345" s="7"/>
      <c r="I345" s="20">
        <v>70000</v>
      </c>
      <c r="J345" s="6">
        <v>0</v>
      </c>
      <c r="K345" s="6">
        <f>J345+I345</f>
        <v>70000</v>
      </c>
    </row>
    <row r="346" spans="2:10" ht="6.75" customHeight="1">
      <c r="B346" s="8"/>
      <c r="C346" s="7"/>
      <c r="D346" s="7"/>
      <c r="E346" s="7"/>
      <c r="F346" s="7"/>
      <c r="I346" s="20"/>
      <c r="J346" s="6"/>
    </row>
    <row r="347" spans="2:11" ht="12.75">
      <c r="B347" s="4" t="s">
        <v>146</v>
      </c>
      <c r="C347" s="4"/>
      <c r="D347" s="4"/>
      <c r="E347" s="4"/>
      <c r="F347" s="4"/>
      <c r="G347" s="4"/>
      <c r="H347" s="7"/>
      <c r="I347" s="23">
        <f>SUM(I350+I364+I370)</f>
        <v>188000</v>
      </c>
      <c r="J347" s="23">
        <f>SUM(J350+J364+J370)</f>
        <v>50000</v>
      </c>
      <c r="K347" s="23">
        <f>SUM(K353+K364)</f>
        <v>138000</v>
      </c>
    </row>
    <row r="348" spans="2:10" ht="12.75">
      <c r="B348" s="8"/>
      <c r="C348" s="4" t="s">
        <v>78</v>
      </c>
      <c r="D348" s="4"/>
      <c r="E348" s="4"/>
      <c r="F348" s="4"/>
      <c r="G348" s="4"/>
      <c r="I348" s="20"/>
      <c r="J348" s="6"/>
    </row>
    <row r="349" spans="2:10" ht="3.75" customHeight="1">
      <c r="B349" s="8"/>
      <c r="C349" s="4"/>
      <c r="D349" s="4"/>
      <c r="E349" s="4"/>
      <c r="F349" s="4"/>
      <c r="G349" s="4"/>
      <c r="I349" s="20"/>
      <c r="J349" s="6"/>
    </row>
    <row r="350" spans="2:11" ht="12.75">
      <c r="B350" s="8"/>
      <c r="C350" s="4" t="s">
        <v>161</v>
      </c>
      <c r="D350" s="4"/>
      <c r="E350" s="4"/>
      <c r="F350" s="4"/>
      <c r="G350" s="4"/>
      <c r="I350" s="48">
        <f>I353</f>
        <v>72000</v>
      </c>
      <c r="J350" s="48">
        <f>J353</f>
        <v>0</v>
      </c>
      <c r="K350" s="62">
        <f>K353</f>
        <v>72000</v>
      </c>
    </row>
    <row r="351" spans="2:10" ht="12.75">
      <c r="B351" s="8"/>
      <c r="C351" s="4" t="s">
        <v>162</v>
      </c>
      <c r="D351" s="4"/>
      <c r="E351" s="4"/>
      <c r="F351" s="4"/>
      <c r="G351" s="4"/>
      <c r="I351" s="20"/>
      <c r="J351" s="6"/>
    </row>
    <row r="352" spans="2:10" ht="4.5" customHeight="1">
      <c r="B352" s="8"/>
      <c r="C352" s="4"/>
      <c r="D352" s="4"/>
      <c r="E352" s="4"/>
      <c r="F352" s="4"/>
      <c r="G352" s="4"/>
      <c r="I352" s="20"/>
      <c r="J352" s="6"/>
    </row>
    <row r="353" spans="2:11" ht="12.75">
      <c r="B353" s="4"/>
      <c r="C353" s="4" t="s">
        <v>79</v>
      </c>
      <c r="D353" s="4"/>
      <c r="E353" s="4"/>
      <c r="F353" s="4"/>
      <c r="G353" s="4"/>
      <c r="H353" s="7"/>
      <c r="I353" s="23">
        <f>I355</f>
        <v>72000</v>
      </c>
      <c r="J353" s="23">
        <f>J355</f>
        <v>0</v>
      </c>
      <c r="K353" s="17">
        <f>J353+I353</f>
        <v>72000</v>
      </c>
    </row>
    <row r="354" spans="2:11" ht="2.25" customHeight="1">
      <c r="B354" s="25"/>
      <c r="C354" s="25"/>
      <c r="D354" s="4"/>
      <c r="E354" s="4"/>
      <c r="F354" s="4"/>
      <c r="G354" s="25"/>
      <c r="H354" s="26"/>
      <c r="I354" s="27"/>
      <c r="J354" s="27"/>
      <c r="K354" s="62"/>
    </row>
    <row r="355" spans="2:11" ht="12.75">
      <c r="B355" s="5">
        <v>3</v>
      </c>
      <c r="C355" s="4" t="s">
        <v>0</v>
      </c>
      <c r="D355" s="7"/>
      <c r="E355" s="7"/>
      <c r="F355" s="7"/>
      <c r="I355" s="23">
        <f>SUM(I356+I360)</f>
        <v>72000</v>
      </c>
      <c r="J355" s="23">
        <f>SUM(J356+J360)</f>
        <v>0</v>
      </c>
      <c r="K355" s="62">
        <f>J355+I355</f>
        <v>72000</v>
      </c>
    </row>
    <row r="356" spans="2:11" ht="12.75">
      <c r="B356" s="5">
        <v>32</v>
      </c>
      <c r="C356" s="4" t="s">
        <v>7</v>
      </c>
      <c r="D356" s="7"/>
      <c r="E356" s="7"/>
      <c r="F356" s="7"/>
      <c r="I356" s="23">
        <f>I357</f>
        <v>5000</v>
      </c>
      <c r="J356" s="23">
        <f>J357</f>
        <v>0</v>
      </c>
      <c r="K356" s="62">
        <f>J356+I356</f>
        <v>5000</v>
      </c>
    </row>
    <row r="357" spans="2:11" ht="12.75">
      <c r="B357" s="39">
        <v>329</v>
      </c>
      <c r="C357" s="40" t="s">
        <v>58</v>
      </c>
      <c r="D357" s="40"/>
      <c r="E357" s="40"/>
      <c r="F357" s="40"/>
      <c r="G357" s="40"/>
      <c r="H357" s="40"/>
      <c r="I357" s="41">
        <v>5000</v>
      </c>
      <c r="J357" s="6">
        <v>0</v>
      </c>
      <c r="K357" s="49">
        <f>J357+I357</f>
        <v>5000</v>
      </c>
    </row>
    <row r="358" spans="2:10" ht="12.75">
      <c r="B358" s="39"/>
      <c r="C358" s="44" t="s">
        <v>90</v>
      </c>
      <c r="D358" s="40"/>
      <c r="E358" s="40"/>
      <c r="F358" s="40"/>
      <c r="G358" s="40"/>
      <c r="H358" s="40"/>
      <c r="I358" s="41"/>
      <c r="J358" s="6"/>
    </row>
    <row r="359" spans="2:10" ht="5.25" customHeight="1">
      <c r="B359" s="8"/>
      <c r="C359" s="8"/>
      <c r="I359" s="22"/>
      <c r="J359" s="6"/>
    </row>
    <row r="360" spans="2:11" ht="12.75">
      <c r="B360" s="5">
        <v>38</v>
      </c>
      <c r="C360" s="4" t="s">
        <v>21</v>
      </c>
      <c r="D360" s="7"/>
      <c r="E360" s="7"/>
      <c r="F360" s="7"/>
      <c r="I360" s="23">
        <f>I361</f>
        <v>67000</v>
      </c>
      <c r="J360" s="23">
        <f>J361</f>
        <v>0</v>
      </c>
      <c r="K360" s="62">
        <f>J360+I360</f>
        <v>67000</v>
      </c>
    </row>
    <row r="361" spans="2:11" ht="12.75">
      <c r="B361" s="8">
        <v>381</v>
      </c>
      <c r="C361" s="7" t="s">
        <v>15</v>
      </c>
      <c r="D361" s="7"/>
      <c r="E361" s="7"/>
      <c r="F361" s="7"/>
      <c r="I361" s="20">
        <v>67000</v>
      </c>
      <c r="J361" s="6">
        <v>0</v>
      </c>
      <c r="K361" s="49">
        <f>J361+I361</f>
        <v>67000</v>
      </c>
    </row>
    <row r="362" spans="2:10" ht="12.75">
      <c r="B362" s="8"/>
      <c r="C362" s="44" t="s">
        <v>89</v>
      </c>
      <c r="D362" s="7"/>
      <c r="E362" s="7"/>
      <c r="F362" s="7"/>
      <c r="I362" s="20"/>
      <c r="J362" s="6"/>
    </row>
    <row r="363" spans="2:7" ht="3.75" customHeight="1">
      <c r="B363" s="28"/>
      <c r="C363" s="47"/>
      <c r="D363" s="7"/>
      <c r="E363" s="7"/>
      <c r="F363" s="7"/>
      <c r="G363" s="7"/>
    </row>
    <row r="364" spans="2:11" ht="12.75">
      <c r="B364" s="8"/>
      <c r="C364" s="4" t="s">
        <v>70</v>
      </c>
      <c r="D364" s="4"/>
      <c r="E364" s="4"/>
      <c r="F364" s="4"/>
      <c r="G364" s="4"/>
      <c r="H364" s="4"/>
      <c r="I364" s="23">
        <f>I365</f>
        <v>66000</v>
      </c>
      <c r="J364" s="23">
        <f>J365</f>
        <v>0</v>
      </c>
      <c r="K364" s="17">
        <f>J364+I364</f>
        <v>66000</v>
      </c>
    </row>
    <row r="365" spans="2:11" ht="12.75">
      <c r="B365" s="5">
        <v>3</v>
      </c>
      <c r="C365" s="4" t="s">
        <v>0</v>
      </c>
      <c r="D365" s="4"/>
      <c r="E365" s="4"/>
      <c r="F365" s="4"/>
      <c r="G365" s="4"/>
      <c r="H365" s="4"/>
      <c r="I365" s="17">
        <f>I366</f>
        <v>66000</v>
      </c>
      <c r="J365" s="17">
        <f>J366</f>
        <v>0</v>
      </c>
      <c r="K365" s="62">
        <f>J365+I365</f>
        <v>66000</v>
      </c>
    </row>
    <row r="366" spans="2:11" ht="12.75">
      <c r="B366" s="5">
        <v>32</v>
      </c>
      <c r="C366" s="4" t="s">
        <v>7</v>
      </c>
      <c r="D366" s="4"/>
      <c r="E366" s="4"/>
      <c r="F366" s="4"/>
      <c r="G366" s="4"/>
      <c r="H366" s="4"/>
      <c r="I366" s="17">
        <f>I367+I368</f>
        <v>66000</v>
      </c>
      <c r="J366" s="17">
        <f>J367+J368</f>
        <v>0</v>
      </c>
      <c r="K366" s="62">
        <f>J366+I366</f>
        <v>66000</v>
      </c>
    </row>
    <row r="367" spans="2:11" ht="12.75">
      <c r="B367" s="8">
        <v>322</v>
      </c>
      <c r="C367" s="7" t="s">
        <v>8</v>
      </c>
      <c r="D367" s="7"/>
      <c r="E367" s="4"/>
      <c r="F367" s="4"/>
      <c r="I367" s="20">
        <v>26000</v>
      </c>
      <c r="J367" s="6">
        <v>0</v>
      </c>
      <c r="K367" s="49">
        <f>J367+I367</f>
        <v>26000</v>
      </c>
    </row>
    <row r="368" spans="2:11" ht="12.75">
      <c r="B368" s="8">
        <v>323</v>
      </c>
      <c r="C368" s="7" t="s">
        <v>1</v>
      </c>
      <c r="D368" s="7"/>
      <c r="E368" s="4"/>
      <c r="F368" s="4"/>
      <c r="I368" s="20">
        <v>40000</v>
      </c>
      <c r="J368" s="6">
        <v>0</v>
      </c>
      <c r="K368" s="49">
        <f>J368+I368</f>
        <v>40000</v>
      </c>
    </row>
    <row r="369" spans="2:9" ht="6.75" customHeight="1">
      <c r="B369" s="8"/>
      <c r="C369" s="7"/>
      <c r="D369" s="7"/>
      <c r="E369" s="4"/>
      <c r="F369" s="4"/>
      <c r="I369" s="20"/>
    </row>
    <row r="370" spans="2:11" ht="12.75">
      <c r="B370" s="8"/>
      <c r="C370" s="44" t="s">
        <v>159</v>
      </c>
      <c r="D370" s="44"/>
      <c r="E370" s="44"/>
      <c r="F370" s="44"/>
      <c r="G370" s="44"/>
      <c r="H370" s="44"/>
      <c r="I370" s="48">
        <f>I372</f>
        <v>50000</v>
      </c>
      <c r="J370" s="48">
        <f>J372</f>
        <v>50000</v>
      </c>
      <c r="K370" s="62">
        <f>I370+J370</f>
        <v>100000</v>
      </c>
    </row>
    <row r="371" spans="2:11" ht="12.75">
      <c r="B371" s="8"/>
      <c r="C371" s="44" t="s">
        <v>160</v>
      </c>
      <c r="D371" s="44"/>
      <c r="E371" s="44"/>
      <c r="F371" s="44"/>
      <c r="G371" s="44"/>
      <c r="H371" s="44"/>
      <c r="I371" s="48"/>
      <c r="J371" s="48"/>
      <c r="K371" s="62"/>
    </row>
    <row r="372" spans="2:11" ht="12.75">
      <c r="B372" s="5">
        <v>3</v>
      </c>
      <c r="C372" s="4" t="s">
        <v>0</v>
      </c>
      <c r="D372" s="4"/>
      <c r="E372" s="4"/>
      <c r="F372" s="4"/>
      <c r="G372" s="4"/>
      <c r="H372" s="4"/>
      <c r="I372" s="17">
        <f>I373</f>
        <v>50000</v>
      </c>
      <c r="J372" s="17">
        <f>J373</f>
        <v>50000</v>
      </c>
      <c r="K372" s="62">
        <f>I372+J372</f>
        <v>100000</v>
      </c>
    </row>
    <row r="373" spans="2:11" ht="12.75">
      <c r="B373" s="5">
        <v>32</v>
      </c>
      <c r="C373" s="4" t="s">
        <v>7</v>
      </c>
      <c r="D373" s="4"/>
      <c r="E373" s="4"/>
      <c r="F373" s="4"/>
      <c r="I373" s="17">
        <f>I374</f>
        <v>50000</v>
      </c>
      <c r="J373" s="62">
        <f>J374</f>
        <v>50000</v>
      </c>
      <c r="K373" s="62">
        <f>I373+J373</f>
        <v>100000</v>
      </c>
    </row>
    <row r="374" spans="2:11" ht="12.75">
      <c r="B374" s="39">
        <v>329</v>
      </c>
      <c r="C374" s="40" t="s">
        <v>58</v>
      </c>
      <c r="D374" s="40"/>
      <c r="E374" s="40"/>
      <c r="F374" s="40"/>
      <c r="I374" s="20">
        <v>50000</v>
      </c>
      <c r="J374" s="6">
        <v>50000</v>
      </c>
      <c r="K374" s="6">
        <f>I374+J374</f>
        <v>100000</v>
      </c>
    </row>
    <row r="375" spans="2:11" ht="12.75">
      <c r="B375" s="8"/>
      <c r="C375" s="7"/>
      <c r="D375" s="7"/>
      <c r="E375" s="4"/>
      <c r="F375" s="4"/>
      <c r="I375" s="20"/>
      <c r="K375" s="3"/>
    </row>
    <row r="376" spans="2:9" ht="15">
      <c r="B376" s="2"/>
      <c r="C376" s="13"/>
      <c r="E376" s="26"/>
      <c r="F376" s="26" t="s">
        <v>116</v>
      </c>
      <c r="G376" s="26"/>
      <c r="H376" s="26"/>
      <c r="I376" s="30"/>
    </row>
    <row r="377" spans="2:3" ht="6.75" customHeight="1">
      <c r="B377" s="2"/>
      <c r="C377" s="13"/>
    </row>
    <row r="378" spans="2:11" ht="15">
      <c r="B378" s="26" t="s">
        <v>117</v>
      </c>
      <c r="C378" s="26"/>
      <c r="D378" s="26"/>
      <c r="E378" s="26"/>
      <c r="F378" s="26"/>
      <c r="G378" s="26"/>
      <c r="H378" s="26"/>
      <c r="I378" s="30"/>
      <c r="J378" s="26"/>
      <c r="K378" s="25"/>
    </row>
    <row r="379" spans="2:6" ht="14.25">
      <c r="B379" s="26"/>
      <c r="F379" s="26"/>
    </row>
    <row r="380" spans="2:10" ht="15">
      <c r="B380" s="26"/>
      <c r="C380" s="44"/>
      <c r="D380" s="44"/>
      <c r="E380" s="44" t="s">
        <v>147</v>
      </c>
      <c r="F380" s="44"/>
      <c r="G380" s="43"/>
      <c r="H380" s="44"/>
      <c r="I380" s="62"/>
      <c r="J380" s="44"/>
    </row>
    <row r="381" spans="3:10" ht="15">
      <c r="C381" s="44"/>
      <c r="D381" s="44"/>
      <c r="E381" s="44" t="s">
        <v>148</v>
      </c>
      <c r="F381" s="44"/>
      <c r="G381" s="43"/>
      <c r="H381" s="44"/>
      <c r="I381" s="62"/>
      <c r="J381" s="44"/>
    </row>
    <row r="382" spans="2:8" ht="12.75">
      <c r="B382" s="3" t="s">
        <v>183</v>
      </c>
      <c r="H382" s="3" t="s">
        <v>33</v>
      </c>
    </row>
    <row r="383" spans="2:7" ht="12.75">
      <c r="B383" s="3" t="s">
        <v>184</v>
      </c>
      <c r="G383" s="44"/>
    </row>
    <row r="384" spans="2:10" ht="12.75">
      <c r="B384" s="3" t="s">
        <v>185</v>
      </c>
      <c r="J384" s="71" t="s">
        <v>92</v>
      </c>
    </row>
    <row r="385" ht="12.75">
      <c r="J385" s="55" t="s">
        <v>93</v>
      </c>
    </row>
    <row r="386" ht="12.75">
      <c r="G386" s="54"/>
    </row>
    <row r="387" ht="12.75">
      <c r="G387" s="55"/>
    </row>
  </sheetData>
  <printOptions/>
  <pageMargins left="0.41" right="0.38" top="0.3" bottom="0.33" header="0.28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Gornja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4</dc:creator>
  <cp:keywords/>
  <dc:description/>
  <cp:lastModifiedBy>non</cp:lastModifiedBy>
  <cp:lastPrinted>2013-02-19T10:05:10Z</cp:lastPrinted>
  <dcterms:created xsi:type="dcterms:W3CDTF">2003-12-09T13:59:03Z</dcterms:created>
  <dcterms:modified xsi:type="dcterms:W3CDTF">2013-02-19T12:05:32Z</dcterms:modified>
  <cp:category/>
  <cp:version/>
  <cp:contentType/>
  <cp:contentStatus/>
</cp:coreProperties>
</file>