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2"/>
  </bookViews>
  <sheets>
    <sheet name="1. Opći dio" sheetId="1" r:id="rId1"/>
    <sheet name="2. Račun prihoda i rashoda" sheetId="2" r:id="rId2"/>
    <sheet name="3. Posebni dio" sheetId="3" r:id="rId3"/>
    <sheet name="Zadnja str. Proračuna 2015." sheetId="4" r:id="rId4"/>
    <sheet name="Plan razvojnih programa" sheetId="5" r:id="rId5"/>
  </sheets>
  <definedNames>
    <definedName name="_xlnm.Print_Titles" localSheetId="2">'3. Posebni dio'!$5:$6</definedName>
    <definedName name="_xlnm.Print_Area" localSheetId="0">'1. Opći dio'!$A$1:$H$32</definedName>
    <definedName name="_xlnm.Print_Area" localSheetId="1">'2. Račun prihoda i rashoda'!$A$1:$G$79</definedName>
    <definedName name="_xlnm.Print_Area" localSheetId="2">'3. Posebni dio'!$A$1:$G$425</definedName>
    <definedName name="_xlnm.Print_Area" localSheetId="4">'Plan razvojnih programa'!$A$1:$F$56</definedName>
    <definedName name="_xlnm.Print_Area" localSheetId="3">'Zadnja str. Proračuna 2015.'!$A$1:$K$26</definedName>
  </definedNames>
  <calcPr fullCalcOnLoad="1"/>
</workbook>
</file>

<file path=xl/sharedStrings.xml><?xml version="1.0" encoding="utf-8"?>
<sst xmlns="http://schemas.openxmlformats.org/spreadsheetml/2006/main" count="622" uniqueCount="254">
  <si>
    <t xml:space="preserve">        I. OPĆI DIO</t>
  </si>
  <si>
    <t>Članak 1.</t>
  </si>
  <si>
    <t>A)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</si>
  <si>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</si>
  <si>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</si>
  <si>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</si>
  <si>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</si>
  <si>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</si>
  <si>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</si>
  <si>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 xml:space="preserve">    Neto zaduživanje/financiranje</t>
  </si>
  <si>
    <t>C) UKUPNO PRORAČUN OPĆINE</t>
  </si>
  <si>
    <t xml:space="preserve">    UKUPNO PRIHODI I PRIMICI</t>
  </si>
  <si>
    <t xml:space="preserve">    UKUPNO RASHODI I IZDACI</t>
  </si>
  <si>
    <t xml:space="preserve">    MANJAK PRIHODA PRENESEN IZ PROŠLE GODINE</t>
  </si>
  <si>
    <t xml:space="preserve">   RAZLIKA višak+/manjak-</t>
  </si>
  <si>
    <t>Članak 2.</t>
  </si>
  <si>
    <t xml:space="preserve">        A. RAČUN PRIHODA I RASHODA</t>
  </si>
  <si>
    <t>Razred</t>
  </si>
  <si>
    <t>Skupina</t>
  </si>
  <si>
    <t>Podskupina</t>
  </si>
  <si>
    <t>Prihodi/primici i rashodi/izdaci</t>
  </si>
  <si>
    <t>UKUPNI PRIHODI POSLOVANJA I PRIHODI OD PRODAJE NEFINANCIJSKE IMOVINE</t>
  </si>
  <si>
    <t>UKUPNI PRIHODI POSLOVANJA</t>
  </si>
  <si>
    <t>IZVOR OPĆI PRIHODI I PRIMICI</t>
  </si>
  <si>
    <t>Prihodi od poreza</t>
  </si>
  <si>
    <t>Porez i prirez na dohodak od nesamostalnog rada</t>
  </si>
  <si>
    <t>Porezi na imovinu</t>
  </si>
  <si>
    <t>Porezi na robu i usluge</t>
  </si>
  <si>
    <t>IZVOR POMOĆI</t>
  </si>
  <si>
    <t>Pomoći iz inozemstva i od subjekata unutar općeg proračuna</t>
  </si>
  <si>
    <t>Pomoći proračunu iz drugih proračuna</t>
  </si>
  <si>
    <t>Pomoći od izvanproračunskih korisnika</t>
  </si>
  <si>
    <t>Pomoći iz državnog proračuna temeljem prijenosa EU sredstava</t>
  </si>
  <si>
    <t>Prihodi od imovine</t>
  </si>
  <si>
    <t>Prihodi od financijske imovine</t>
  </si>
  <si>
    <t>Prihodi od nefinancijske imovine</t>
  </si>
  <si>
    <t>IZVOR PRIHODI ZA POSEBNE NAMJENE</t>
  </si>
  <si>
    <t>Prihodi od upravnih i administrativnih pristojbi, pristojbi po posebnim propisima i naknada</t>
  </si>
  <si>
    <t>IZVOR PRIHOD ZA POSEBNE NAMJENE</t>
  </si>
  <si>
    <t>Upravne i administrativne pristojbe</t>
  </si>
  <si>
    <t>Prihodi po posebnim propisima</t>
  </si>
  <si>
    <t>Komunalni doprinosi i naknade</t>
  </si>
  <si>
    <t>IZVOR PRIHODI OD PRODAJE ILI ZAMJENE NEFINANCIJSKE IMOVINE</t>
  </si>
  <si>
    <t>Prihodi od prodaje nefinancijske imovine</t>
  </si>
  <si>
    <t>Prihodi od prodaje neproizvedene dugotrajne imovine</t>
  </si>
  <si>
    <t>Prihodi od prodaje matrijalne imovine - prirodnih bogatstava</t>
  </si>
  <si>
    <t>UKUPNO RASHODI/IZDACI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</si>
  <si>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</si>
  <si>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</si>
  <si>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</si>
  <si>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</si>
  <si>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</si>
  <si>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</si>
  <si>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</si>
  <si>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</si>
  <si>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</si>
  <si>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</si>
  <si>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vremena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</si>
  <si>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</si>
  <si>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</si>
  <si>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</si>
  <si>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</si>
  <si>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</si>
  <si>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</si>
  <si>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</si>
  <si>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NEFINANCIJSKE IMOVINE</t>
  </si>
  <si>
    <t>Rashodi za nabavu nefinancijske imovine</t>
  </si>
  <si>
    <t>Rashodi za nabavu neproizvedene dugotrajne imovine</t>
  </si>
  <si>
    <t>Materijalna imovina-prirodna bogatstva</t>
  </si>
  <si>
    <t>Rashodi za nabavu proizvedene dugotrajne imovine</t>
  </si>
  <si>
    <t>Građevinski objekti</t>
  </si>
  <si>
    <t>Postrojenja i oprema</t>
  </si>
  <si>
    <t>Nematerijalna proizvedena imovina</t>
  </si>
  <si>
    <t xml:space="preserve">        B. RAČUN FINANCIRANJA</t>
  </si>
  <si>
    <t xml:space="preserve">PRIMICI OD FINANCIJSKE IMOVINE I ZADUŽIVANJA </t>
  </si>
  <si>
    <t xml:space="preserve">Primici od financijske imovine i zaduživanja </t>
  </si>
  <si>
    <t>Primici od zaduživanja</t>
  </si>
  <si>
    <t xml:space="preserve">        II. POSEBNI DIO</t>
  </si>
  <si>
    <t xml:space="preserve">Članak 3. </t>
  </si>
  <si>
    <t>Rashodi i izdaci</t>
  </si>
  <si>
    <t>UKUPNI RASHODI/IZDACI</t>
  </si>
  <si>
    <t xml:space="preserve">Razdjel 001 PREDSTAVNIČKA I IZVRŠNA TIJELA </t>
  </si>
  <si>
    <t>Glava 00101 Predstavnička i izvršna tijela</t>
  </si>
  <si>
    <t>Funkcijska klasifikacija: 01- Opće javne usluge</t>
  </si>
  <si>
    <t xml:space="preserve">Naknade troškova zaposlenima </t>
  </si>
  <si>
    <t>Razdjel 002 JEDINSTVENI UPRAVNI ODJEL</t>
  </si>
  <si>
    <t>Glava 00201 Jedinstveni upravni odjel</t>
  </si>
  <si>
    <t>Rashodi za nabavu neproizvedena dugotrajne imovine</t>
  </si>
  <si>
    <t>Glava 00202 Komunalne i gospodarske djelatnosti</t>
  </si>
  <si>
    <t>Funkcijska klasifikacija: 04- Ekonomski poslovi</t>
  </si>
  <si>
    <t>Doprinosi na plaću</t>
  </si>
  <si>
    <t>Naknada troškova zaposlenima</t>
  </si>
  <si>
    <t>Funkcijska klasifikacija: 06- Usluge unapređenja stanovanja i zajednice</t>
  </si>
  <si>
    <t>IZVOR PRIMICI OD ZADUŽENJA</t>
  </si>
  <si>
    <t>Rashodi za nabavu nefinancijsku imovinu</t>
  </si>
  <si>
    <t>Rashodi za nabavu nefinncijsku imovinu</t>
  </si>
  <si>
    <t>Materijalna imovina - prirodna bogatstva</t>
  </si>
  <si>
    <t>IZVOR PRIHOD OD PRODAJE ILI ZAMJENE NEFINANCIJSKE IMOVINE</t>
  </si>
  <si>
    <t>Glava 00203 Kultura i religija</t>
  </si>
  <si>
    <t>Funkcijska klasifikacija: 08-Rekreacija, kultura i religija</t>
  </si>
  <si>
    <t>Glava 00204 Predškolski odgoj i osnovnoškolsko obrazovanje</t>
  </si>
  <si>
    <t>Funkcijska klasifikacija: 09-Obrazovanje</t>
  </si>
  <si>
    <t>Glava 00205 Socijalna skrb</t>
  </si>
  <si>
    <t>Funkcijska klasifikacija: 10- Socijalna zaštita</t>
  </si>
  <si>
    <t>Nagrade građanima i kućanstvima na osiguranja i drugih naknada</t>
  </si>
  <si>
    <t>Glava 00206 Sport</t>
  </si>
  <si>
    <t>Materijalna imovina prirodna bogatstva</t>
  </si>
  <si>
    <t xml:space="preserve">Glava 00207 Protupožarna i civilna zaštita </t>
  </si>
  <si>
    <t>Funkcijska klasifikacija: 03-Javni red i sigurnost</t>
  </si>
  <si>
    <t>Članak 4.</t>
  </si>
  <si>
    <t xml:space="preserve">        Plan razvojnih programa Općine Kalnik sastavni je dio Proračuna i nalazi se u prilogu. </t>
  </si>
  <si>
    <t xml:space="preserve">        III. ZAVRŠNA ODREDBA</t>
  </si>
  <si>
    <t>Članak 5.</t>
  </si>
  <si>
    <t>INVESTICIJE I POMOĆI UKUPNO:</t>
  </si>
  <si>
    <t>Program javnih potreba u sportu</t>
  </si>
  <si>
    <t xml:space="preserve">               PREDSJEDNIK:</t>
  </si>
  <si>
    <t>URBROJ: 2137/23-16-1</t>
  </si>
  <si>
    <t>B) RAČUN FINANCIRANJA</t>
  </si>
  <si>
    <t>Naknade osobama izvan radnog odnosa</t>
  </si>
  <si>
    <t>Proračun za 
2017. godinu</t>
  </si>
  <si>
    <t>Projekcija za 2018. godinu</t>
  </si>
  <si>
    <t>Projekcija za 
2019. godinu</t>
  </si>
  <si>
    <t>rashodi za materijal i energiju</t>
  </si>
  <si>
    <t>Subvencije</t>
  </si>
  <si>
    <t>Subvencije trgovačkim društvima u javnom sektoru</t>
  </si>
  <si>
    <t>Tekuće donacije-naknada troškova izborne promidžbe</t>
  </si>
  <si>
    <t xml:space="preserve"> Aktivnost A100001 Redovna djelatnost</t>
  </si>
  <si>
    <t>Aktivnost A100002 Tekuća zaliha proračuna</t>
  </si>
  <si>
    <t>Aktivnost  A100003 Rad političkih stranaka</t>
  </si>
  <si>
    <t xml:space="preserve"> Aktivnost  A100004  Provođenje izbora</t>
  </si>
  <si>
    <t>Rashodi za usluge - deratizacija</t>
  </si>
  <si>
    <t>Program 100 Predstavnička, izvršnih tijela i mjesna samouprava</t>
  </si>
  <si>
    <t>Program 101 FINANCIRANJE REDOVNE DJELATNOSTI - JEDINSTVENI UPRAVNI ODJEL</t>
  </si>
  <si>
    <t>Aktivnost 101001 Redovni poslovi JUO</t>
  </si>
  <si>
    <t>Aktivnost 102001 Redovna djelatnost</t>
  </si>
  <si>
    <t>Aktivnost 102002 Javni radovi</t>
  </si>
  <si>
    <t>Program 103  ODRŽAVANJE KOMUNALNE INFRASTRUKTURE</t>
  </si>
  <si>
    <t>Program 102 KOMUNALNA  I GOSPODARSKA DJELATNOST</t>
  </si>
  <si>
    <t xml:space="preserve">T 103001 Održavanje nerazvrstanih cesta                                   </t>
  </si>
  <si>
    <t>T 103002 Održavanje javnih površina</t>
  </si>
  <si>
    <t xml:space="preserve">T 103003 Održavanje javne rasvjete                              </t>
  </si>
  <si>
    <t xml:space="preserve">T 103004 Održavanje groblja                           </t>
  </si>
  <si>
    <t>Program 104 GRADNJA OBJEKATA I UREĐAJA KOMUNALNE INFRASTRUKTURE</t>
  </si>
  <si>
    <t xml:space="preserve">K 104001 Uređenje Trga Stjepana Radića u Kalniku      </t>
  </si>
  <si>
    <t xml:space="preserve"> K 104002 Izgradnja nerazvrstanih cesta                                </t>
  </si>
  <si>
    <t>Program 105 PLAN IZGRADNJE KOMUNALNIH VODNIH GRAĐEVINA</t>
  </si>
  <si>
    <t xml:space="preserve">K 105001 Izgradnja vodopskrbnog cjevovoda Kamešnica-Hrlci, Precrpna stanica Cari </t>
  </si>
  <si>
    <t xml:space="preserve"> K 104003 Izgradnja ceste Borje LC25150 Hruškovec-Borje                             </t>
  </si>
  <si>
    <t xml:space="preserve"> K 104004 Izgradnja parkirališta kod Starog grada Velikog Kalnika                                  </t>
  </si>
  <si>
    <t xml:space="preserve"> K 104005 Izgradnja pješačke staze sa odvodnjom Šopron-Kalnik                                  </t>
  </si>
  <si>
    <t xml:space="preserve"> K 104006 Mjesna groblja - razglas i javna energetski neovisna rasvjeta                              </t>
  </si>
  <si>
    <t>K 104007 Rekonstrukcija i dogradnja Društvenog doma Kamešnica</t>
  </si>
  <si>
    <t>K 104008 Rekonstrukcija i dogradnja Društvenog doma Popovec Kalnički</t>
  </si>
  <si>
    <t>K 104009 Rekonstrukcija i dogradnja Društvenog doma Potok Kalnički</t>
  </si>
  <si>
    <t>K 104010 Rekonstrukcija i dogradnja Društvenog doma Gornje Borje</t>
  </si>
  <si>
    <t>K 104011 Rekonstrukcija i dogradnja Društvenog doma Donje Borje</t>
  </si>
  <si>
    <t>K 104012 Rekonstrukcija i dogradnja Društvenog doma Šopron</t>
  </si>
  <si>
    <t>Program 106 RAZVOJNI PROJEKTI ZA GOSPODARSKI RAZVOJ</t>
  </si>
  <si>
    <t>K 106001 Izrada projektne dokumentacije za izgradnju nerazvrstanih cesta</t>
  </si>
  <si>
    <t>T 106002 Izrada geodetskog elaborata postoječeg stanja nerazvrstanih cesta, sve katastarske općine</t>
  </si>
  <si>
    <t>T 106003 Izrada geodetskog projekta  "Poduzetničke zone Kalnik"</t>
  </si>
  <si>
    <t>T 106004 Izrada geodetskog projekta Kalnik za zdravlje</t>
  </si>
  <si>
    <t>T 106005 Izrada geodetskog projekta Mladi Hrvatske za mlade Europe</t>
  </si>
  <si>
    <t>Aktivnost  107001 Održavanje kulturnih i sahralnih objekata</t>
  </si>
  <si>
    <t>Aktivnost  107002 Ostale društvene i vjerske organizacije</t>
  </si>
  <si>
    <t>Program 107 JAVNE POTREBE  U KULTURI I RAZVOJU ORGANIZACIJA CIVILNOG DRUŠTVA</t>
  </si>
  <si>
    <t>Program 108  JAVNE POTREBE U PREDŠKOLSKOM ODGOJU</t>
  </si>
  <si>
    <t xml:space="preserve">T 108001 Program vrtića                                    </t>
  </si>
  <si>
    <t xml:space="preserve">T 108002 Program predškolskog odgoja                                   </t>
  </si>
  <si>
    <t>Program 109 JAVNIH POREBA U OSNOVNOM ŠKOLSTVU</t>
  </si>
  <si>
    <t xml:space="preserve">T 109001 Nabava udžbenika od 1. do 8. razreda                  </t>
  </si>
  <si>
    <t xml:space="preserve">T 109002 Nabava opreme za školstvo i pripomoć školama      </t>
  </si>
  <si>
    <t xml:space="preserve">T 109003 Nagrade učenicima i mentorima za postignute uspjehe                                   </t>
  </si>
  <si>
    <t xml:space="preserve">T 110002 Sufinanciranje prehrane učenicima u školskim kuhinjama                                    </t>
  </si>
  <si>
    <t>Program 110 JAVNE POTREBE U SOCIJALNOJ SKRBI</t>
  </si>
  <si>
    <t xml:space="preserve">T 110001 Socijalno ugrožena kućanstva      </t>
  </si>
  <si>
    <t xml:space="preserve">T 110003 Pomoć za novorođenčad                                    </t>
  </si>
  <si>
    <t xml:space="preserve">T 110004 Sufinanciranje Crvenog križa               </t>
  </si>
  <si>
    <t xml:space="preserve">T 110005 Donacija udrugama humanitarno socijalnog karaktera                                   </t>
  </si>
  <si>
    <t xml:space="preserve">T 110006 Pomoć za ogrijev                                   </t>
  </si>
  <si>
    <t>Naknade građanima i kućanstvima na temelju osiguranja i druge naknade -GERONTO DOMAĆICA</t>
  </si>
  <si>
    <t>Program 111 Program javnih potreba u sportu</t>
  </si>
  <si>
    <t>Aktivnost  111001 Djelatnost sportskih udruga</t>
  </si>
  <si>
    <t>Program 112 Program javnih potreba u protupožarnoj i civilnoj zaštiti</t>
  </si>
  <si>
    <t>Aktivnost 112001 Vatrogastvo i civilna zaštita</t>
  </si>
  <si>
    <t>POMOĆI</t>
  </si>
  <si>
    <t>Plan razvojnih programa sadrži planirane rashode na nefinancijskoj imovini i plan kapitalnih pomoći i donacije u 2017. - 2019. godine s iskazanim izvorima prihoda za izvedbu programa.</t>
  </si>
  <si>
    <t xml:space="preserve">                                                                  PLAN RAZVOJNIH PROGRAMA OPĆINE KALNIK ZA RAZDOBLJE OD 2017. - 2019. GODINE</t>
  </si>
  <si>
    <t>Račun</t>
  </si>
  <si>
    <t>Naziv Programa</t>
  </si>
  <si>
    <t>Plan 2017.</t>
  </si>
  <si>
    <t>Procjena 2018.</t>
  </si>
  <si>
    <t>Izvor financiranja</t>
  </si>
  <si>
    <t>Aktivnost: Redovni poslovi JUO</t>
  </si>
  <si>
    <t>Opći prihodi i primici</t>
  </si>
  <si>
    <t>Program 101 Financiranje redovne djelatnosti - Jedinstveni upravni odjel</t>
  </si>
  <si>
    <t>Program 104 Program gradnje objekata i uređaja komunalne infrastrukture</t>
  </si>
  <si>
    <t>Primici od zaduženja</t>
  </si>
  <si>
    <t>Prihodi za posebne namjene</t>
  </si>
  <si>
    <t>Izvor pomoći</t>
  </si>
  <si>
    <t>Program 105 Plan izgradnje komunalnih vodnih građevina</t>
  </si>
  <si>
    <t>Program 106 Program razvojnih projekata za gospodarski razvoj</t>
  </si>
  <si>
    <t>Prihod od prodaje ili zamjene nefinancijske imovine</t>
  </si>
  <si>
    <t>K 104001 Uređenje Trga Stjepana Radića u Kalniku</t>
  </si>
  <si>
    <t>K 104002 Izgradnja nerazvrstanih cesta</t>
  </si>
  <si>
    <t>K 104003 Izgradnja ceste Borje LC 25150 Hruškovec</t>
  </si>
  <si>
    <t>K 104004 Izgradnja parkirališta kod Staog grada Velikog Kalnika</t>
  </si>
  <si>
    <t>K 104005 Izgradnja pješačke staze da odvodnjom Šopron-Kalnik</t>
  </si>
  <si>
    <t>K 104006 Nabava razglasa za mjesna groblja</t>
  </si>
  <si>
    <t>K 104006 Mjesna groblja javna energetski neovisna rasvjeta</t>
  </si>
  <si>
    <t xml:space="preserve">K 104008 Rekonstrukcija i dogradnja Društvenog doma Popovec Kalnički </t>
  </si>
  <si>
    <t xml:space="preserve">K 104009 Rekonstrukcija i dogradnja Društvenog doma Potok Kalnički </t>
  </si>
  <si>
    <t>K 104013 Rekonstrukcija i dogradnja Doma hrvatskih branitelja Kalnik</t>
  </si>
  <si>
    <t xml:space="preserve">K 106001 Izrada projektne dokumentacije za izgradnju nerazvrstanih cesta </t>
  </si>
  <si>
    <t>Aktivnost 111001Djelatnost sportskih udruga</t>
  </si>
  <si>
    <t xml:space="preserve">        Ukupni rashodi i izdaci u svoti od 18.390.000 kuna iskazani u Proračunu, raspoređuju se po nositeljima, korisnicima, programima i namjenama u Posebnom dijelu Proračuna kako slijedi:</t>
  </si>
  <si>
    <t>K 105001 Izgradnja opskrbnog cjevovoda Kamešnica Hrlci, Precrpna stanica Cari</t>
  </si>
  <si>
    <t xml:space="preserve">         Ovaj Proračun objavit će se u "Službenom glasniku Koprivničko-križevačke županije", a stupa na snagu                                                                                                                              1. siječnja 2017. godine.</t>
  </si>
  <si>
    <t>Proračun za 2017. godinu</t>
  </si>
  <si>
    <t xml:space="preserve">        Proračun Općine Kalnik za 2017. godinu (u daljnjem tekstu: Proračun) i projekcije za 2018. i 2019. godinu sastoji se od:</t>
  </si>
  <si>
    <t xml:space="preserve">        Prihodi i rashodi, te primici i izdaci po ekonomskoj klasifikaciji utvrđeni su u Računu prihoda i rashoda i Računu financiranja u Proračunu i projekcijama za 2018. i 2019. godinu, kako slijedi:</t>
  </si>
  <si>
    <t>Procjena 2019.</t>
  </si>
  <si>
    <t>K 106006 Izrada izmjena i dopuna Prostornog plana uređenja Općine Kalnik</t>
  </si>
  <si>
    <t>K 106007 Izrada projektne dokumentacije sanacije i nadogradnje društvenih domova</t>
  </si>
  <si>
    <t>K 106008 Izrada projektne dokumentacije Mladi Hrvatske za mlade  europe a) dvorana za oblikovanje tijerla, b) projekt pansiona škola u prirodi,  c) aqva park</t>
  </si>
  <si>
    <t>K 106009 Izrada dijela projektne dokumentacije Novi Kalnik</t>
  </si>
  <si>
    <t xml:space="preserve">K 106010 Izrada projektne dokumentacije   projekta SPRINT </t>
  </si>
  <si>
    <t>K 106011 Izrada projektne dokumentacije  za energetski  neovisnu javnu rasvjetu</t>
  </si>
  <si>
    <t>K 106012 Razvojna strategija ili Program ukupnog razvoja općine Kalnik</t>
  </si>
  <si>
    <t>K 106013 Izrada projektne dokumentacije za izgradnju mjesnog groblja Kalnik</t>
  </si>
  <si>
    <t>K 106014 Izrada projektne dokumentacije za "Kalnik-"Nevidljivi grad" - uređenje arheološkog nalazišta."</t>
  </si>
  <si>
    <t xml:space="preserve">K 106015  Izrada idejnog projekta kanalizacijskog sustava Općine Kalnik                                    </t>
  </si>
  <si>
    <t xml:space="preserve">T 106016 Ne gubi društvenu energiju                               </t>
  </si>
  <si>
    <t>Aktivnost 106017 Promjena grijanja sa fosilnih goriva na energetski prihvatljivi energent Dom hrvatskih branitelja Kalnik</t>
  </si>
  <si>
    <t>Aktivnost 106018 Otkup privatnih nekretnina i regulacija imovinsko pravnih odnosa Winnetou kuća u Obreži Kalničkoj</t>
  </si>
  <si>
    <t>Aktivnost 106019 Otkup privatnih nekretnina i regulacija imovinsko pravnih odnosa - arheološki muzej</t>
  </si>
  <si>
    <t>Aktivnost 106020 Otkup privatnih nekretnina i regulacija imovinsko pravnih odnosa Poduzetničke zone Kalnik</t>
  </si>
  <si>
    <t>Aktivnost 106021 Otkup privatnih nekretnina i regulacija imovinsko pravnih odnosa Kalnik za zdravlje</t>
  </si>
  <si>
    <t>Aktivnost 106022 Otkup privatnih nekretnina i regulacija imovinsk opravnih odnosa Mladi Hrvatske za mlade Europe</t>
  </si>
  <si>
    <t>Aktivnost 106023 Otkup privatnih nekretnina i regulacija imovinsko pravnih odnosa: a) dvorana za oblikovanje tijela, b) projekt pansiona škola u prirodi, c) aqva park Mladi Hrvatske za mlade Europa mlade  europe</t>
  </si>
  <si>
    <t>Aktivnost 106024 Otkup privatnih nekretnina i regulacija  imovinsko pravnih odnosa Novi Kalnik</t>
  </si>
  <si>
    <t xml:space="preserve">Aktivnost 106025 Otkup privatnih  nekretnina  i  regulacija  imovinsko pravnih odnosa  SPRINT  </t>
  </si>
  <si>
    <t>Aktivnost 106023 Otkup privatnih nekretnina i regulacija imovinsko pravnih odnosa: a) dvorana za oblikovanje tijela, b) projekt pansiona škola u prirodi, c) aqva park Mladi Hrvatske za mlade Europa mlade  Europe</t>
  </si>
  <si>
    <t xml:space="preserve">K 106015 Izrada idejnog projekta kanalizacijskog sustava Općine Kalnik                                    </t>
  </si>
  <si>
    <t>K 106006 Izrada izmjena i dopuna prostornog plana uređenja Općine Kalnik</t>
  </si>
  <si>
    <t>K 106009 Izrada dijela projektne dokumenaatcije Novi  Kalnik</t>
  </si>
  <si>
    <t>K 1060012 Razvojna strategija ili Program ukupnog razvoja općine Kalnik</t>
  </si>
  <si>
    <t>Izvor pomoći, primici od zaduženja</t>
  </si>
  <si>
    <t xml:space="preserve">
        Na temelju članka 39. Zakona o proračunu ("Narodne novine'' broj 87/08., 136/12. i 15/15.) i članka 32. Statuta Općine Kalnik (''Službeni glasnik Koprivničko-križevačke županije" broj 5/13.), Općinsko vijeće Općine Kalnik na 6. sjednici održanoj 17. prosinca 2016. donijelo je
</t>
  </si>
  <si>
    <t>PRORAČUN OPĆINE KALNIK 
ZA 2017. GODINU I PROJEKCIJE ZA 2018. I 2019. GODINU</t>
  </si>
  <si>
    <t>KLASA: 400-08/16-01/09</t>
  </si>
  <si>
    <t>Kalnik, 17. prosinca 2016.</t>
  </si>
  <si>
    <t xml:space="preserve">  Igor Tomić, univ.bacc.ing.mech.</t>
  </si>
  <si>
    <t>Naknade osobama izvan radnog odnosa - STRUČNO OSPOSOB.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</si>
</sst>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9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94">
    <xf numFmtId="0" fontId="0" fillId="0" borderId="0" xfId="0" applyAlignment="1">
      <alignment/>
    </xf>
    <xf numFmtId="0" fontId="0" fillId="24" borderId="0" xfId="0" applyFill="1" applyAlignment="1">
      <alignment/>
    </xf>
    <xf numFmtId="0" fontId="21" fillId="0" borderId="0" xfId="0" applyFont="1" applyAlignment="1">
      <alignment/>
    </xf>
    <xf numFmtId="0" fontId="0" fillId="24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4" fontId="19" fillId="0" borderId="10" xfId="0" applyNumberFormat="1" applyFont="1" applyBorder="1" applyAlignment="1" applyProtection="1">
      <alignment vertical="center"/>
      <protection/>
    </xf>
    <xf numFmtId="4" fontId="0" fillId="0" borderId="0" xfId="0" applyNumberFormat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 textRotation="180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" fontId="17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22" fillId="8" borderId="11" xfId="0" applyFont="1" applyFill="1" applyBorder="1" applyAlignment="1" applyProtection="1">
      <alignment horizontal="center" vertical="center"/>
      <protection locked="0"/>
    </xf>
    <xf numFmtId="0" fontId="22" fillId="8" borderId="11" xfId="0" applyFont="1" applyFill="1" applyBorder="1" applyAlignment="1" applyProtection="1">
      <alignment vertical="center" wrapText="1"/>
      <protection locked="0"/>
    </xf>
    <xf numFmtId="4" fontId="22" fillId="8" borderId="11" xfId="0" applyNumberFormat="1" applyFont="1" applyFill="1" applyBorder="1" applyAlignment="1">
      <alignment/>
    </xf>
    <xf numFmtId="0" fontId="17" fillId="8" borderId="11" xfId="0" applyFont="1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/>
      <protection locked="0"/>
    </xf>
    <xf numFmtId="4" fontId="17" fillId="8" borderId="11" xfId="0" applyNumberFormat="1" applyFont="1" applyFill="1" applyBorder="1" applyAlignment="1">
      <alignment/>
    </xf>
    <xf numFmtId="0" fontId="17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/>
      <protection locked="0"/>
    </xf>
    <xf numFmtId="4" fontId="17" fillId="0" borderId="11" xfId="0" applyNumberFormat="1" applyFont="1" applyFill="1" applyBorder="1" applyAlignment="1">
      <alignment/>
    </xf>
    <xf numFmtId="0" fontId="2" fillId="8" borderId="11" xfId="0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Border="1" applyAlignment="1" applyProtection="1">
      <alignment horizontal="center" vertical="center"/>
      <protection locked="0"/>
    </xf>
    <xf numFmtId="4" fontId="25" fillId="8" borderId="11" xfId="0" applyNumberFormat="1" applyFont="1" applyFill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164" fontId="24" fillId="0" borderId="11" xfId="0" applyNumberFormat="1" applyFont="1" applyFill="1" applyBorder="1" applyAlignment="1" applyProtection="1">
      <alignment/>
      <protection locked="0"/>
    </xf>
    <xf numFmtId="4" fontId="2" fillId="24" borderId="11" xfId="0" applyNumberFormat="1" applyFont="1" applyFill="1" applyBorder="1" applyAlignment="1" applyProtection="1">
      <alignment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right" vertical="center"/>
      <protection locked="0"/>
    </xf>
    <xf numFmtId="0" fontId="17" fillId="24" borderId="11" xfId="0" applyFont="1" applyFill="1" applyBorder="1" applyAlignment="1" applyProtection="1">
      <alignment/>
      <protection locked="0"/>
    </xf>
    <xf numFmtId="4" fontId="25" fillId="24" borderId="11" xfId="0" applyNumberFormat="1" applyFont="1" applyFill="1" applyBorder="1" applyAlignment="1">
      <alignment/>
    </xf>
    <xf numFmtId="0" fontId="24" fillId="8" borderId="11" xfId="0" applyFont="1" applyFill="1" applyBorder="1" applyAlignment="1" applyProtection="1">
      <alignment horizontal="center" vertical="center"/>
      <protection locked="0"/>
    </xf>
    <xf numFmtId="0" fontId="25" fillId="8" borderId="11" xfId="0" applyFont="1" applyFill="1" applyBorder="1" applyAlignment="1" applyProtection="1">
      <alignment horizontal="center" vertical="center"/>
      <protection locked="0"/>
    </xf>
    <xf numFmtId="0" fontId="24" fillId="8" borderId="11" xfId="0" applyFont="1" applyFill="1" applyBorder="1" applyAlignment="1" applyProtection="1">
      <alignment horizontal="right" vertical="center"/>
      <protection locked="0"/>
    </xf>
    <xf numFmtId="49" fontId="17" fillId="8" borderId="11" xfId="0" applyNumberFormat="1" applyFont="1" applyFill="1" applyBorder="1" applyAlignment="1" applyProtection="1">
      <alignment wrapText="1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4" fontId="0" fillId="24" borderId="11" xfId="0" applyNumberFormat="1" applyFont="1" applyFill="1" applyBorder="1" applyAlignment="1">
      <alignment/>
    </xf>
    <xf numFmtId="4" fontId="0" fillId="24" borderId="11" xfId="0" applyNumberForma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8" fillId="24" borderId="11" xfId="0" applyFont="1" applyFill="1" applyBorder="1" applyAlignment="1" applyProtection="1">
      <alignment horizontal="right" vertical="center"/>
      <protection locked="0"/>
    </xf>
    <xf numFmtId="4" fontId="17" fillId="24" borderId="11" xfId="0" applyNumberFormat="1" applyFont="1" applyFill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17" fillId="24" borderId="11" xfId="0" applyFont="1" applyFill="1" applyBorder="1" applyAlignment="1" applyProtection="1">
      <alignment horizontal="right"/>
      <protection locked="0"/>
    </xf>
    <xf numFmtId="4" fontId="17" fillId="24" borderId="11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0" fillId="24" borderId="11" xfId="0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4" fontId="0" fillId="24" borderId="11" xfId="0" applyNumberFormat="1" applyFont="1" applyFill="1" applyBorder="1" applyAlignment="1" applyProtection="1">
      <alignment/>
      <protection locked="0"/>
    </xf>
    <xf numFmtId="49" fontId="17" fillId="24" borderId="11" xfId="0" applyNumberFormat="1" applyFont="1" applyFill="1" applyBorder="1" applyAlignment="1" applyProtection="1">
      <alignment wrapText="1"/>
      <protection locked="0"/>
    </xf>
    <xf numFmtId="0" fontId="0" fillId="24" borderId="11" xfId="0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right" vertical="center"/>
      <protection locked="0"/>
    </xf>
    <xf numFmtId="0" fontId="0" fillId="24" borderId="11" xfId="0" applyFont="1" applyFill="1" applyBorder="1" applyAlignment="1" applyProtection="1">
      <alignment wrapText="1"/>
      <protection locked="0"/>
    </xf>
    <xf numFmtId="0" fontId="17" fillId="8" borderId="13" xfId="0" applyFont="1" applyFill="1" applyBorder="1" applyAlignment="1" applyProtection="1">
      <alignment horizontal="center" vertical="center"/>
      <protection locked="0"/>
    </xf>
    <xf numFmtId="0" fontId="17" fillId="8" borderId="13" xfId="0" applyFont="1" applyFill="1" applyBorder="1" applyAlignment="1" applyProtection="1">
      <alignment horizontal="right" vertical="center"/>
      <protection locked="0"/>
    </xf>
    <xf numFmtId="4" fontId="17" fillId="8" borderId="11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right" vertical="center"/>
      <protection locked="0"/>
    </xf>
    <xf numFmtId="0" fontId="17" fillId="25" borderId="16" xfId="0" applyFont="1" applyFill="1" applyBorder="1" applyAlignment="1" applyProtection="1">
      <alignment vertical="center"/>
      <protection locked="0"/>
    </xf>
    <xf numFmtId="4" fontId="17" fillId="25" borderId="11" xfId="0" applyNumberFormat="1" applyFont="1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4" fontId="17" fillId="0" borderId="11" xfId="0" applyNumberFormat="1" applyFont="1" applyFill="1" applyBorder="1" applyAlignment="1">
      <alignment vertical="center"/>
    </xf>
    <xf numFmtId="0" fontId="0" fillId="8" borderId="10" xfId="0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right" vertical="center"/>
      <protection locked="0"/>
    </xf>
    <xf numFmtId="0" fontId="17" fillId="8" borderId="16" xfId="0" applyFont="1" applyFill="1" applyBorder="1" applyAlignment="1" applyProtection="1">
      <alignment vertical="center"/>
      <protection locked="0"/>
    </xf>
    <xf numFmtId="4" fontId="17" fillId="8" borderId="11" xfId="0" applyNumberFormat="1" applyFont="1" applyFill="1" applyBorder="1" applyAlignment="1">
      <alignment vertical="center"/>
    </xf>
    <xf numFmtId="0" fontId="17" fillId="24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17" fillId="24" borderId="16" xfId="0" applyFont="1" applyFill="1" applyBorder="1" applyAlignment="1" applyProtection="1">
      <alignment vertical="center"/>
      <protection locked="0"/>
    </xf>
    <xf numFmtId="4" fontId="17" fillId="0" borderId="11" xfId="0" applyNumberFormat="1" applyFont="1" applyBorder="1" applyAlignment="1">
      <alignment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17" fillId="24" borderId="11" xfId="0" applyFont="1" applyFill="1" applyBorder="1" applyAlignment="1" applyProtection="1">
      <alignment vertical="center"/>
      <protection locked="0"/>
    </xf>
    <xf numFmtId="4" fontId="17" fillId="0" borderId="1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7" fillId="24" borderId="0" xfId="0" applyFont="1" applyFill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right" vertical="center"/>
      <protection locked="0"/>
    </xf>
    <xf numFmtId="0" fontId="0" fillId="24" borderId="11" xfId="0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17" fillId="24" borderId="10" xfId="0" applyFont="1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right" vertical="center"/>
      <protection locked="0"/>
    </xf>
    <xf numFmtId="49" fontId="17" fillId="24" borderId="11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17" fillId="8" borderId="11" xfId="0" applyFont="1" applyFill="1" applyBorder="1" applyAlignment="1" applyProtection="1">
      <alignment horizontal="right" vertical="center"/>
      <protection locked="0"/>
    </xf>
    <xf numFmtId="0" fontId="25" fillId="8" borderId="11" xfId="0" applyFont="1" applyFill="1" applyBorder="1" applyAlignment="1" applyProtection="1">
      <alignment vertical="center"/>
      <protection locked="0"/>
    </xf>
    <xf numFmtId="4" fontId="25" fillId="8" borderId="11" xfId="0" applyNumberFormat="1" applyFont="1" applyFill="1" applyBorder="1" applyAlignment="1">
      <alignment vertical="center"/>
    </xf>
    <xf numFmtId="0" fontId="17" fillId="24" borderId="11" xfId="0" applyFont="1" applyFill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0" fontId="17" fillId="25" borderId="10" xfId="0" applyFont="1" applyFill="1" applyBorder="1" applyAlignment="1" applyProtection="1">
      <alignment vertical="center"/>
      <protection locked="0"/>
    </xf>
    <xf numFmtId="4" fontId="17" fillId="25" borderId="10" xfId="0" applyNumberFormat="1" applyFont="1" applyFill="1" applyBorder="1" applyAlignment="1">
      <alignment vertical="center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24" borderId="15" xfId="0" applyFont="1" applyFill="1" applyBorder="1" applyAlignment="1" applyProtection="1">
      <alignment vertical="center"/>
      <protection locked="0"/>
    </xf>
    <xf numFmtId="4" fontId="17" fillId="0" borderId="15" xfId="0" applyNumberFormat="1" applyFont="1" applyBorder="1" applyAlignment="1">
      <alignment vertical="center"/>
    </xf>
    <xf numFmtId="0" fontId="0" fillId="24" borderId="11" xfId="0" applyFont="1" applyFill="1" applyBorder="1" applyAlignment="1" applyProtection="1">
      <alignment vertical="center"/>
      <protection locked="0"/>
    </xf>
    <xf numFmtId="1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textRotation="180"/>
    </xf>
    <xf numFmtId="1" fontId="0" fillId="0" borderId="11" xfId="0" applyNumberFormat="1" applyFont="1" applyBorder="1" applyAlignment="1">
      <alignment horizontal="center" vertical="center" textRotation="180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31" fillId="24" borderId="11" xfId="0" applyNumberFormat="1" applyFont="1" applyFill="1" applyBorder="1" applyAlignment="1">
      <alignment horizontal="right" wrapText="1"/>
    </xf>
    <xf numFmtId="0" fontId="30" fillId="24" borderId="11" xfId="0" applyFont="1" applyFill="1" applyBorder="1" applyAlignment="1">
      <alignment wrapText="1"/>
    </xf>
    <xf numFmtId="4" fontId="0" fillId="0" borderId="11" xfId="0" applyNumberForma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30" fillId="24" borderId="11" xfId="0" applyNumberFormat="1" applyFont="1" applyFill="1" applyBorder="1" applyAlignment="1">
      <alignment wrapText="1"/>
    </xf>
    <xf numFmtId="4" fontId="25" fillId="0" borderId="11" xfId="0" applyNumberFormat="1" applyFont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33" fillId="0" borderId="11" xfId="0" applyNumberFormat="1" applyFont="1" applyBorder="1" applyAlignment="1">
      <alignment horizontal="left" wrapText="1"/>
    </xf>
    <xf numFmtId="0" fontId="33" fillId="0" borderId="11" xfId="0" applyFont="1" applyBorder="1" applyAlignment="1">
      <alignment wrapText="1"/>
    </xf>
    <xf numFmtId="1" fontId="25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right" wrapText="1"/>
    </xf>
    <xf numFmtId="0" fontId="29" fillId="0" borderId="11" xfId="0" applyFont="1" applyBorder="1" applyAlignment="1">
      <alignment wrapText="1"/>
    </xf>
    <xf numFmtId="4" fontId="17" fillId="0" borderId="11" xfId="0" applyNumberFormat="1" applyFont="1" applyBorder="1" applyAlignment="1">
      <alignment/>
    </xf>
    <xf numFmtId="1" fontId="32" fillId="0" borderId="11" xfId="0" applyNumberFormat="1" applyFont="1" applyFill="1" applyBorder="1" applyAlignment="1">
      <alignment horizontal="left" wrapText="1"/>
    </xf>
    <xf numFmtId="0" fontId="24" fillId="24" borderId="11" xfId="0" applyFont="1" applyFill="1" applyBorder="1" applyAlignment="1">
      <alignment horizontal="center" vertical="center"/>
    </xf>
    <xf numFmtId="1" fontId="24" fillId="24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" fontId="0" fillId="24" borderId="11" xfId="0" applyNumberFormat="1" applyFill="1" applyBorder="1" applyAlignment="1">
      <alignment horizontal="center" vertical="center"/>
    </xf>
    <xf numFmtId="1" fontId="32" fillId="24" borderId="11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29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4" fontId="0" fillId="24" borderId="11" xfId="0" applyNumberFormat="1" applyFill="1" applyBorder="1" applyAlignment="1">
      <alignment/>
    </xf>
    <xf numFmtId="1" fontId="33" fillId="0" borderId="11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/>
    </xf>
    <xf numFmtId="1" fontId="0" fillId="17" borderId="11" xfId="0" applyNumberFormat="1" applyFill="1" applyBorder="1" applyAlignment="1">
      <alignment horizontal="center" vertical="center"/>
    </xf>
    <xf numFmtId="0" fontId="30" fillId="17" borderId="11" xfId="0" applyFont="1" applyFill="1" applyBorder="1" applyAlignment="1">
      <alignment wrapText="1"/>
    </xf>
    <xf numFmtId="4" fontId="17" fillId="17" borderId="11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1" fontId="2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17" fillId="0" borderId="0" xfId="0" applyNumberFormat="1" applyFont="1" applyAlignment="1">
      <alignment horizontal="center" vertical="center"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4" fontId="17" fillId="0" borderId="19" xfId="0" applyNumberFormat="1" applyFont="1" applyBorder="1" applyAlignment="1" applyProtection="1">
      <alignment horizontal="center" vertical="center" wrapText="1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4" fontId="22" fillId="8" borderId="19" xfId="0" applyNumberFormat="1" applyFont="1" applyFill="1" applyBorder="1" applyAlignment="1">
      <alignment/>
    </xf>
    <xf numFmtId="4" fontId="17" fillId="8" borderId="19" xfId="0" applyNumberFormat="1" applyFont="1" applyFill="1" applyBorder="1" applyAlignment="1">
      <alignment/>
    </xf>
    <xf numFmtId="4" fontId="17" fillId="0" borderId="19" xfId="0" applyNumberFormat="1" applyFont="1" applyFill="1" applyBorder="1" applyAlignment="1">
      <alignment/>
    </xf>
    <xf numFmtId="4" fontId="25" fillId="8" borderId="19" xfId="0" applyNumberFormat="1" applyFont="1" applyFill="1" applyBorder="1" applyAlignment="1">
      <alignment/>
    </xf>
    <xf numFmtId="4" fontId="2" fillId="24" borderId="19" xfId="0" applyNumberFormat="1" applyFont="1" applyFill="1" applyBorder="1" applyAlignment="1" applyProtection="1">
      <alignment/>
      <protection locked="0"/>
    </xf>
    <xf numFmtId="4" fontId="25" fillId="24" borderId="19" xfId="0" applyNumberFormat="1" applyFont="1" applyFill="1" applyBorder="1" applyAlignment="1">
      <alignment/>
    </xf>
    <xf numFmtId="4" fontId="0" fillId="24" borderId="19" xfId="0" applyNumberFormat="1" applyFill="1" applyBorder="1" applyAlignment="1" applyProtection="1">
      <alignment/>
      <protection locked="0"/>
    </xf>
    <xf numFmtId="4" fontId="17" fillId="24" borderId="19" xfId="0" applyNumberFormat="1" applyFont="1" applyFill="1" applyBorder="1" applyAlignment="1">
      <alignment/>
    </xf>
    <xf numFmtId="4" fontId="0" fillId="0" borderId="19" xfId="0" applyNumberFormat="1" applyBorder="1" applyAlignment="1" applyProtection="1">
      <alignment/>
      <protection locked="0"/>
    </xf>
    <xf numFmtId="4" fontId="17" fillId="24" borderId="19" xfId="0" applyNumberFormat="1" applyFont="1" applyFill="1" applyBorder="1" applyAlignment="1" applyProtection="1">
      <alignment/>
      <protection locked="0"/>
    </xf>
    <xf numFmtId="4" fontId="17" fillId="8" borderId="19" xfId="0" applyNumberFormat="1" applyFont="1" applyFill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17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 horizontal="right" vertical="center"/>
    </xf>
    <xf numFmtId="0" fontId="0" fillId="26" borderId="11" xfId="0" applyFill="1" applyBorder="1" applyAlignment="1">
      <alignment horizontal="center" vertical="center"/>
    </xf>
    <xf numFmtId="1" fontId="0" fillId="26" borderId="11" xfId="0" applyNumberFormat="1" applyFill="1" applyBorder="1" applyAlignment="1">
      <alignment horizontal="center" vertical="center"/>
    </xf>
    <xf numFmtId="1" fontId="30" fillId="26" borderId="11" xfId="0" applyNumberFormat="1" applyFont="1" applyFill="1" applyBorder="1" applyAlignment="1">
      <alignment wrapText="1"/>
    </xf>
    <xf numFmtId="4" fontId="17" fillId="26" borderId="11" xfId="0" applyNumberFormat="1" applyFont="1" applyFill="1" applyBorder="1" applyAlignment="1">
      <alignment/>
    </xf>
    <xf numFmtId="1" fontId="25" fillId="26" borderId="11" xfId="0" applyNumberFormat="1" applyFont="1" applyFill="1" applyBorder="1" applyAlignment="1">
      <alignment wrapText="1"/>
    </xf>
    <xf numFmtId="0" fontId="25" fillId="26" borderId="11" xfId="0" applyFont="1" applyFill="1" applyBorder="1" applyAlignment="1">
      <alignment wrapText="1"/>
    </xf>
    <xf numFmtId="0" fontId="2" fillId="27" borderId="11" xfId="0" applyFont="1" applyFill="1" applyBorder="1" applyAlignment="1">
      <alignment horizontal="center" vertical="center"/>
    </xf>
    <xf numFmtId="1" fontId="2" fillId="27" borderId="11" xfId="0" applyNumberFormat="1" applyFont="1" applyFill="1" applyBorder="1" applyAlignment="1">
      <alignment horizontal="center" vertical="center"/>
    </xf>
    <xf numFmtId="1" fontId="25" fillId="27" borderId="11" xfId="0" applyNumberFormat="1" applyFont="1" applyFill="1" applyBorder="1" applyAlignment="1">
      <alignment wrapText="1"/>
    </xf>
    <xf numFmtId="0" fontId="25" fillId="27" borderId="11" xfId="0" applyFont="1" applyFill="1" applyBorder="1" applyAlignment="1">
      <alignment wrapText="1"/>
    </xf>
    <xf numFmtId="4" fontId="25" fillId="27" borderId="11" xfId="0" applyNumberFormat="1" applyFont="1" applyFill="1" applyBorder="1" applyAlignment="1">
      <alignment vertical="center"/>
    </xf>
    <xf numFmtId="0" fontId="30" fillId="28" borderId="11" xfId="0" applyFont="1" applyFill="1" applyBorder="1" applyAlignment="1">
      <alignment wrapText="1"/>
    </xf>
    <xf numFmtId="0" fontId="2" fillId="29" borderId="11" xfId="0" applyFont="1" applyFill="1" applyBorder="1" applyAlignment="1">
      <alignment horizontal="center" vertical="center"/>
    </xf>
    <xf numFmtId="1" fontId="2" fillId="29" borderId="11" xfId="0" applyNumberFormat="1" applyFont="1" applyFill="1" applyBorder="1" applyAlignment="1">
      <alignment horizontal="center" vertical="center"/>
    </xf>
    <xf numFmtId="1" fontId="32" fillId="29" borderId="11" xfId="0" applyNumberFormat="1" applyFont="1" applyFill="1" applyBorder="1" applyAlignment="1">
      <alignment horizontal="left" wrapText="1"/>
    </xf>
    <xf numFmtId="0" fontId="30" fillId="29" borderId="11" xfId="0" applyFont="1" applyFill="1" applyBorder="1" applyAlignment="1">
      <alignment wrapText="1"/>
    </xf>
    <xf numFmtId="4" fontId="25" fillId="29" borderId="11" xfId="0" applyNumberFormat="1" applyFont="1" applyFill="1" applyBorder="1" applyAlignment="1">
      <alignment/>
    </xf>
    <xf numFmtId="1" fontId="24" fillId="29" borderId="11" xfId="0" applyNumberFormat="1" applyFont="1" applyFill="1" applyBorder="1" applyAlignment="1">
      <alignment horizontal="center" vertical="center"/>
    </xf>
    <xf numFmtId="4" fontId="17" fillId="29" borderId="11" xfId="0" applyNumberFormat="1" applyFont="1" applyFill="1" applyBorder="1" applyAlignment="1">
      <alignment/>
    </xf>
    <xf numFmtId="0" fontId="24" fillId="29" borderId="11" xfId="0" applyFont="1" applyFill="1" applyBorder="1" applyAlignment="1">
      <alignment horizontal="center" vertical="center"/>
    </xf>
    <xf numFmtId="1" fontId="32" fillId="29" borderId="11" xfId="0" applyNumberFormat="1" applyFont="1" applyFill="1" applyBorder="1" applyAlignment="1">
      <alignment wrapText="1"/>
    </xf>
    <xf numFmtId="4" fontId="17" fillId="29" borderId="15" xfId="0" applyNumberFormat="1" applyFont="1" applyFill="1" applyBorder="1" applyAlignment="1">
      <alignment/>
    </xf>
    <xf numFmtId="0" fontId="0" fillId="29" borderId="11" xfId="0" applyFill="1" applyBorder="1" applyAlignment="1">
      <alignment horizontal="center" vertical="center"/>
    </xf>
    <xf numFmtId="1" fontId="0" fillId="29" borderId="11" xfId="0" applyNumberForma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/>
    </xf>
    <xf numFmtId="1" fontId="19" fillId="30" borderId="11" xfId="0" applyNumberFormat="1" applyFont="1" applyFill="1" applyBorder="1" applyAlignment="1">
      <alignment horizontal="center" vertical="center"/>
    </xf>
    <xf numFmtId="1" fontId="23" fillId="30" borderId="11" xfId="0" applyNumberFormat="1" applyFont="1" applyFill="1" applyBorder="1" applyAlignment="1">
      <alignment wrapText="1"/>
    </xf>
    <xf numFmtId="49" fontId="23" fillId="30" borderId="11" xfId="0" applyNumberFormat="1" applyFont="1" applyFill="1" applyBorder="1" applyAlignment="1">
      <alignment wrapText="1"/>
    </xf>
    <xf numFmtId="4" fontId="22" fillId="30" borderId="11" xfId="0" applyNumberFormat="1" applyFont="1" applyFill="1" applyBorder="1" applyAlignment="1">
      <alignment/>
    </xf>
    <xf numFmtId="0" fontId="0" fillId="26" borderId="11" xfId="0" applyFont="1" applyFill="1" applyBorder="1" applyAlignment="1">
      <alignment horizontal="center" vertical="center"/>
    </xf>
    <xf numFmtId="1" fontId="0" fillId="26" borderId="11" xfId="0" applyNumberFormat="1" applyFont="1" applyFill="1" applyBorder="1" applyAlignment="1">
      <alignment horizontal="center" vertical="center"/>
    </xf>
    <xf numFmtId="1" fontId="17" fillId="26" borderId="11" xfId="0" applyNumberFormat="1" applyFont="1" applyFill="1" applyBorder="1" applyAlignment="1">
      <alignment horizontal="center" vertical="center"/>
    </xf>
    <xf numFmtId="1" fontId="29" fillId="26" borderId="11" xfId="0" applyNumberFormat="1" applyFont="1" applyFill="1" applyBorder="1" applyAlignment="1">
      <alignment horizontal="left" wrapText="1"/>
    </xf>
    <xf numFmtId="0" fontId="33" fillId="26" borderId="11" xfId="0" applyFont="1" applyFill="1" applyBorder="1" applyAlignment="1">
      <alignment wrapText="1"/>
    </xf>
    <xf numFmtId="0" fontId="19" fillId="30" borderId="11" xfId="0" applyFont="1" applyFill="1" applyBorder="1" applyAlignment="1">
      <alignment/>
    </xf>
    <xf numFmtId="1" fontId="22" fillId="30" borderId="11" xfId="0" applyNumberFormat="1" applyFont="1" applyFill="1" applyBorder="1" applyAlignment="1">
      <alignment horizontal="left" wrapText="1"/>
    </xf>
    <xf numFmtId="0" fontId="22" fillId="30" borderId="11" xfId="0" applyFont="1" applyFill="1" applyBorder="1" applyAlignment="1">
      <alignment wrapText="1"/>
    </xf>
    <xf numFmtId="0" fontId="0" fillId="27" borderId="11" xfId="0" applyFont="1" applyFill="1" applyBorder="1" applyAlignment="1">
      <alignment horizontal="center" vertical="center"/>
    </xf>
    <xf numFmtId="1" fontId="0" fillId="27" borderId="11" xfId="0" applyNumberFormat="1" applyFont="1" applyFill="1" applyBorder="1" applyAlignment="1">
      <alignment horizontal="center" vertical="center"/>
    </xf>
    <xf numFmtId="4" fontId="17" fillId="27" borderId="11" xfId="0" applyNumberFormat="1" applyFont="1" applyFill="1" applyBorder="1" applyAlignment="1">
      <alignment vertical="center"/>
    </xf>
    <xf numFmtId="0" fontId="0" fillId="28" borderId="11" xfId="0" applyFill="1" applyBorder="1" applyAlignment="1">
      <alignment horizontal="center" vertical="center"/>
    </xf>
    <xf numFmtId="1" fontId="0" fillId="28" borderId="11" xfId="0" applyNumberFormat="1" applyFill="1" applyBorder="1" applyAlignment="1">
      <alignment horizontal="center" vertical="center"/>
    </xf>
    <xf numFmtId="1" fontId="34" fillId="28" borderId="11" xfId="0" applyNumberFormat="1" applyFont="1" applyFill="1" applyBorder="1" applyAlignment="1">
      <alignment wrapText="1"/>
    </xf>
    <xf numFmtId="4" fontId="17" fillId="28" borderId="11" xfId="0" applyNumberFormat="1" applyFont="1" applyFill="1" applyBorder="1" applyAlignment="1">
      <alignment/>
    </xf>
    <xf numFmtId="0" fontId="0" fillId="27" borderId="11" xfId="0" applyFill="1" applyBorder="1" applyAlignment="1">
      <alignment horizontal="center" vertical="center"/>
    </xf>
    <xf numFmtId="1" fontId="0" fillId="27" borderId="11" xfId="0" applyNumberFormat="1" applyFill="1" applyBorder="1" applyAlignment="1">
      <alignment horizontal="center" vertical="center"/>
    </xf>
    <xf numFmtId="1" fontId="30" fillId="27" borderId="11" xfId="0" applyNumberFormat="1" applyFont="1" applyFill="1" applyBorder="1" applyAlignment="1">
      <alignment wrapText="1"/>
    </xf>
    <xf numFmtId="0" fontId="33" fillId="27" borderId="11" xfId="0" applyFont="1" applyFill="1" applyBorder="1" applyAlignment="1">
      <alignment wrapText="1"/>
    </xf>
    <xf numFmtId="4" fontId="17" fillId="27" borderId="11" xfId="0" applyNumberFormat="1" applyFont="1" applyFill="1" applyBorder="1" applyAlignment="1">
      <alignment/>
    </xf>
    <xf numFmtId="0" fontId="17" fillId="28" borderId="11" xfId="0" applyFont="1" applyFill="1" applyBorder="1" applyAlignment="1">
      <alignment horizontal="center" vertical="center"/>
    </xf>
    <xf numFmtId="1" fontId="17" fillId="28" borderId="11" xfId="0" applyNumberFormat="1" applyFont="1" applyFill="1" applyBorder="1" applyAlignment="1">
      <alignment horizontal="center" vertical="center"/>
    </xf>
    <xf numFmtId="0" fontId="33" fillId="28" borderId="11" xfId="0" applyFont="1" applyFill="1" applyBorder="1" applyAlignment="1">
      <alignment wrapText="1"/>
    </xf>
    <xf numFmtId="0" fontId="35" fillId="27" borderId="11" xfId="0" applyFont="1" applyFill="1" applyBorder="1" applyAlignment="1">
      <alignment horizontal="center" vertical="center"/>
    </xf>
    <xf numFmtId="0" fontId="0" fillId="31" borderId="11" xfId="0" applyFill="1" applyBorder="1" applyAlignment="1">
      <alignment horizontal="center" vertical="center"/>
    </xf>
    <xf numFmtId="1" fontId="29" fillId="31" borderId="11" xfId="0" applyNumberFormat="1" applyFont="1" applyFill="1" applyBorder="1" applyAlignment="1">
      <alignment horizontal="center" vertical="center"/>
    </xf>
    <xf numFmtId="0" fontId="33" fillId="31" borderId="11" xfId="0" applyFont="1" applyFill="1" applyBorder="1" applyAlignment="1">
      <alignment wrapText="1"/>
    </xf>
    <xf numFmtId="4" fontId="17" fillId="31" borderId="11" xfId="0" applyNumberFormat="1" applyFont="1" applyFill="1" applyBorder="1" applyAlignment="1">
      <alignment/>
    </xf>
    <xf numFmtId="0" fontId="29" fillId="31" borderId="11" xfId="0" applyFont="1" applyFill="1" applyBorder="1" applyAlignment="1">
      <alignment horizontal="center" vertical="center"/>
    </xf>
    <xf numFmtId="0" fontId="29" fillId="32" borderId="11" xfId="0" applyFont="1" applyFill="1" applyBorder="1" applyAlignment="1">
      <alignment horizontal="center" vertical="center"/>
    </xf>
    <xf numFmtId="1" fontId="29" fillId="32" borderId="11" xfId="0" applyNumberFormat="1" applyFont="1" applyFill="1" applyBorder="1" applyAlignment="1">
      <alignment horizontal="center" vertical="center"/>
    </xf>
    <xf numFmtId="0" fontId="33" fillId="32" borderId="11" xfId="0" applyFont="1" applyFill="1" applyBorder="1" applyAlignment="1">
      <alignment wrapText="1"/>
    </xf>
    <xf numFmtId="4" fontId="17" fillId="32" borderId="11" xfId="0" applyNumberFormat="1" applyFont="1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1" fontId="0" fillId="32" borderId="11" xfId="0" applyNumberFormat="1" applyFill="1" applyBorder="1" applyAlignment="1">
      <alignment horizontal="center" vertical="center"/>
    </xf>
    <xf numFmtId="0" fontId="30" fillId="32" borderId="11" xfId="0" applyFont="1" applyFill="1" applyBorder="1" applyAlignment="1">
      <alignment wrapText="1"/>
    </xf>
    <xf numFmtId="0" fontId="0" fillId="33" borderId="11" xfId="0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0" fontId="30" fillId="33" borderId="11" xfId="0" applyFont="1" applyFill="1" applyBorder="1" applyAlignment="1">
      <alignment wrapText="1"/>
    </xf>
    <xf numFmtId="4" fontId="17" fillId="33" borderId="11" xfId="0" applyNumberFormat="1" applyFont="1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1" fontId="0" fillId="34" borderId="11" xfId="0" applyNumberFormat="1" applyFill="1" applyBorder="1" applyAlignment="1">
      <alignment horizontal="center" vertical="center"/>
    </xf>
    <xf numFmtId="0" fontId="30" fillId="34" borderId="11" xfId="0" applyFont="1" applyFill="1" applyBorder="1" applyAlignment="1">
      <alignment wrapText="1"/>
    </xf>
    <xf numFmtId="4" fontId="17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  <xf numFmtId="1" fontId="36" fillId="35" borderId="11" xfId="0" applyNumberFormat="1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wrapText="1"/>
    </xf>
    <xf numFmtId="4" fontId="25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 vertical="center"/>
    </xf>
    <xf numFmtId="4" fontId="17" fillId="35" borderId="11" xfId="0" applyNumberFormat="1" applyFont="1" applyFill="1" applyBorder="1" applyAlignment="1">
      <alignment/>
    </xf>
    <xf numFmtId="0" fontId="0" fillId="36" borderId="11" xfId="0" applyFill="1" applyBorder="1" applyAlignment="1">
      <alignment horizontal="center" vertical="center"/>
    </xf>
    <xf numFmtId="1" fontId="0" fillId="36" borderId="11" xfId="0" applyNumberFormat="1" applyFill="1" applyBorder="1" applyAlignment="1">
      <alignment horizontal="center" vertical="center"/>
    </xf>
    <xf numFmtId="0" fontId="30" fillId="36" borderId="11" xfId="0" applyFont="1" applyFill="1" applyBorder="1" applyAlignment="1">
      <alignment wrapText="1"/>
    </xf>
    <xf numFmtId="4" fontId="17" fillId="36" borderId="11" xfId="0" applyNumberFormat="1" applyFont="1" applyFill="1" applyBorder="1" applyAlignment="1">
      <alignment/>
    </xf>
    <xf numFmtId="0" fontId="0" fillId="37" borderId="11" xfId="0" applyFill="1" applyBorder="1" applyAlignment="1">
      <alignment horizontal="center" vertical="center"/>
    </xf>
    <xf numFmtId="1" fontId="0" fillId="37" borderId="11" xfId="0" applyNumberFormat="1" applyFill="1" applyBorder="1" applyAlignment="1">
      <alignment horizontal="center" vertical="center"/>
    </xf>
    <xf numFmtId="0" fontId="30" fillId="37" borderId="11" xfId="0" applyFont="1" applyFill="1" applyBorder="1" applyAlignment="1">
      <alignment wrapText="1"/>
    </xf>
    <xf numFmtId="4" fontId="17" fillId="37" borderId="11" xfId="0" applyNumberFormat="1" applyFont="1" applyFill="1" applyBorder="1" applyAlignment="1">
      <alignment/>
    </xf>
    <xf numFmtId="0" fontId="29" fillId="38" borderId="11" xfId="0" applyFont="1" applyFill="1" applyBorder="1" applyAlignment="1">
      <alignment horizontal="center" vertical="center"/>
    </xf>
    <xf numFmtId="1" fontId="29" fillId="38" borderId="11" xfId="0" applyNumberFormat="1" applyFont="1" applyFill="1" applyBorder="1" applyAlignment="1">
      <alignment horizontal="center" vertical="center"/>
    </xf>
    <xf numFmtId="0" fontId="33" fillId="38" borderId="11" xfId="0" applyFont="1" applyFill="1" applyBorder="1" applyAlignment="1">
      <alignment wrapText="1"/>
    </xf>
    <xf numFmtId="4" fontId="17" fillId="38" borderId="11" xfId="0" applyNumberFormat="1" applyFont="1" applyFill="1" applyBorder="1" applyAlignment="1">
      <alignment/>
    </xf>
    <xf numFmtId="0" fontId="19" fillId="26" borderId="11" xfId="0" applyFont="1" applyFill="1" applyBorder="1" applyAlignment="1">
      <alignment horizontal="center" vertical="center"/>
    </xf>
    <xf numFmtId="1" fontId="19" fillId="26" borderId="11" xfId="0" applyNumberFormat="1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wrapText="1"/>
    </xf>
    <xf numFmtId="4" fontId="22" fillId="26" borderId="11" xfId="0" applyNumberFormat="1" applyFont="1" applyFill="1" applyBorder="1" applyAlignment="1">
      <alignment/>
    </xf>
    <xf numFmtId="0" fontId="0" fillId="39" borderId="11" xfId="0" applyFill="1" applyBorder="1" applyAlignment="1">
      <alignment horizontal="center" vertical="center"/>
    </xf>
    <xf numFmtId="1" fontId="29" fillId="39" borderId="11" xfId="0" applyNumberFormat="1" applyFont="1" applyFill="1" applyBorder="1" applyAlignment="1">
      <alignment horizontal="center" vertical="center"/>
    </xf>
    <xf numFmtId="0" fontId="33" fillId="39" borderId="11" xfId="0" applyFont="1" applyFill="1" applyBorder="1" applyAlignment="1">
      <alignment wrapText="1"/>
    </xf>
    <xf numFmtId="4" fontId="17" fillId="39" borderId="11" xfId="0" applyNumberFormat="1" applyFont="1" applyFill="1" applyBorder="1" applyAlignment="1">
      <alignment/>
    </xf>
    <xf numFmtId="0" fontId="29" fillId="39" borderId="11" xfId="0" applyFont="1" applyFill="1" applyBorder="1" applyAlignment="1">
      <alignment horizontal="center" vertical="center"/>
    </xf>
    <xf numFmtId="0" fontId="29" fillId="40" borderId="11" xfId="0" applyFont="1" applyFill="1" applyBorder="1" applyAlignment="1">
      <alignment horizontal="center" vertical="center"/>
    </xf>
    <xf numFmtId="1" fontId="29" fillId="40" borderId="11" xfId="0" applyNumberFormat="1" applyFont="1" applyFill="1" applyBorder="1" applyAlignment="1">
      <alignment horizontal="center" vertical="center"/>
    </xf>
    <xf numFmtId="0" fontId="33" fillId="40" borderId="11" xfId="0" applyFont="1" applyFill="1" applyBorder="1" applyAlignment="1">
      <alignment wrapText="1"/>
    </xf>
    <xf numFmtId="4" fontId="17" fillId="40" borderId="11" xfId="0" applyNumberFormat="1" applyFont="1" applyFill="1" applyBorder="1" applyAlignment="1">
      <alignment/>
    </xf>
    <xf numFmtId="0" fontId="0" fillId="40" borderId="11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1" fontId="0" fillId="41" borderId="11" xfId="0" applyNumberFormat="1" applyFill="1" applyBorder="1" applyAlignment="1">
      <alignment horizontal="center" vertical="center"/>
    </xf>
    <xf numFmtId="0" fontId="30" fillId="41" borderId="11" xfId="0" applyFont="1" applyFill="1" applyBorder="1" applyAlignment="1">
      <alignment wrapText="1"/>
    </xf>
    <xf numFmtId="4" fontId="17" fillId="41" borderId="11" xfId="0" applyNumberFormat="1" applyFont="1" applyFill="1" applyBorder="1" applyAlignment="1">
      <alignment/>
    </xf>
    <xf numFmtId="0" fontId="22" fillId="26" borderId="11" xfId="0" applyFont="1" applyFill="1" applyBorder="1" applyAlignment="1">
      <alignment horizontal="center" vertical="center"/>
    </xf>
    <xf numFmtId="1" fontId="22" fillId="26" borderId="11" xfId="0" applyNumberFormat="1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1" fontId="0" fillId="42" borderId="11" xfId="0" applyNumberFormat="1" applyFill="1" applyBorder="1" applyAlignment="1">
      <alignment horizontal="center" vertical="center"/>
    </xf>
    <xf numFmtId="0" fontId="33" fillId="42" borderId="11" xfId="0" applyFont="1" applyFill="1" applyBorder="1" applyAlignment="1">
      <alignment horizontal="left" vertical="center"/>
    </xf>
    <xf numFmtId="4" fontId="17" fillId="42" borderId="11" xfId="0" applyNumberFormat="1" applyFont="1" applyFill="1" applyBorder="1" applyAlignment="1">
      <alignment/>
    </xf>
    <xf numFmtId="0" fontId="29" fillId="33" borderId="11" xfId="0" applyFont="1" applyFill="1" applyBorder="1" applyAlignment="1">
      <alignment horizontal="center" vertical="center"/>
    </xf>
    <xf numFmtId="1" fontId="29" fillId="33" borderId="11" xfId="0" applyNumberFormat="1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wrapText="1"/>
    </xf>
    <xf numFmtId="0" fontId="33" fillId="0" borderId="21" xfId="0" applyFont="1" applyBorder="1" applyAlignment="1">
      <alignment/>
    </xf>
    <xf numFmtId="0" fontId="30" fillId="0" borderId="21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21" xfId="0" applyFont="1" applyBorder="1" applyAlignment="1">
      <alignment/>
    </xf>
    <xf numFmtId="0" fontId="33" fillId="8" borderId="21" xfId="0" applyFont="1" applyFill="1" applyBorder="1" applyAlignment="1">
      <alignment horizontal="center" wrapText="1"/>
    </xf>
    <xf numFmtId="3" fontId="33" fillId="8" borderId="21" xfId="0" applyNumberFormat="1" applyFont="1" applyFill="1" applyBorder="1" applyAlignment="1">
      <alignment wrapText="1"/>
    </xf>
    <xf numFmtId="0" fontId="29" fillId="0" borderId="21" xfId="0" applyFont="1" applyBorder="1" applyAlignment="1">
      <alignment horizontal="center" wrapText="1"/>
    </xf>
    <xf numFmtId="0" fontId="29" fillId="0" borderId="21" xfId="0" applyFont="1" applyBorder="1" applyAlignment="1">
      <alignment wrapText="1"/>
    </xf>
    <xf numFmtId="0" fontId="36" fillId="0" borderId="21" xfId="0" applyFont="1" applyFill="1" applyBorder="1" applyAlignment="1">
      <alignment horizontal="left" vertical="center" wrapText="1"/>
    </xf>
    <xf numFmtId="3" fontId="36" fillId="0" borderId="21" xfId="0" applyNumberFormat="1" applyFont="1" applyFill="1" applyBorder="1" applyAlignment="1">
      <alignment horizontal="right" vertical="center" wrapText="1"/>
    </xf>
    <xf numFmtId="3" fontId="29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3" fontId="29" fillId="0" borderId="21" xfId="0" applyNumberFormat="1" applyFont="1" applyBorder="1" applyAlignment="1">
      <alignment wrapText="1"/>
    </xf>
    <xf numFmtId="0" fontId="36" fillId="0" borderId="21" xfId="0" applyFont="1" applyFill="1" applyBorder="1" applyAlignment="1">
      <alignment wrapText="1"/>
    </xf>
    <xf numFmtId="0" fontId="29" fillId="0" borderId="21" xfId="0" applyFont="1" applyFill="1" applyBorder="1" applyAlignment="1">
      <alignment wrapText="1"/>
    </xf>
    <xf numFmtId="0" fontId="29" fillId="0" borderId="21" xfId="0" applyFont="1" applyBorder="1" applyAlignment="1">
      <alignment horizontal="left" wrapText="1"/>
    </xf>
    <xf numFmtId="3" fontId="29" fillId="0" borderId="0" xfId="0" applyNumberFormat="1" applyFont="1" applyAlignment="1">
      <alignment/>
    </xf>
    <xf numFmtId="0" fontId="40" fillId="43" borderId="21" xfId="0" applyFont="1" applyFill="1" applyBorder="1" applyAlignment="1">
      <alignment horizontal="left" vertical="center" wrapText="1"/>
    </xf>
    <xf numFmtId="3" fontId="40" fillId="43" borderId="21" xfId="0" applyNumberFormat="1" applyFont="1" applyFill="1" applyBorder="1" applyAlignment="1">
      <alignment horizontal="right" vertical="center" wrapText="1"/>
    </xf>
    <xf numFmtId="0" fontId="40" fillId="44" borderId="21" xfId="0" applyFont="1" applyFill="1" applyBorder="1" applyAlignment="1">
      <alignment/>
    </xf>
    <xf numFmtId="3" fontId="40" fillId="44" borderId="21" xfId="0" applyNumberFormat="1" applyFont="1" applyFill="1" applyBorder="1" applyAlignment="1">
      <alignment/>
    </xf>
    <xf numFmtId="0" fontId="40" fillId="44" borderId="21" xfId="0" applyFont="1" applyFill="1" applyBorder="1" applyAlignment="1">
      <alignment wrapText="1"/>
    </xf>
    <xf numFmtId="3" fontId="40" fillId="44" borderId="21" xfId="0" applyNumberFormat="1" applyFont="1" applyFill="1" applyBorder="1" applyAlignment="1">
      <alignment wrapText="1"/>
    </xf>
    <xf numFmtId="0" fontId="40" fillId="45" borderId="21" xfId="0" applyFont="1" applyFill="1" applyBorder="1" applyAlignment="1">
      <alignment horizontal="left" vertical="center" wrapText="1"/>
    </xf>
    <xf numFmtId="3" fontId="40" fillId="45" borderId="21" xfId="0" applyNumberFormat="1" applyFont="1" applyFill="1" applyBorder="1" applyAlignment="1">
      <alignment horizontal="right" vertical="center" wrapText="1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0" fontId="17" fillId="46" borderId="11" xfId="0" applyFont="1" applyFill="1" applyBorder="1" applyAlignment="1">
      <alignment horizontal="center" vertical="center"/>
    </xf>
    <xf numFmtId="1" fontId="17" fillId="46" borderId="11" xfId="0" applyNumberFormat="1" applyFont="1" applyFill="1" applyBorder="1" applyAlignment="1">
      <alignment horizontal="center" vertical="center"/>
    </xf>
    <xf numFmtId="0" fontId="33" fillId="46" borderId="11" xfId="0" applyFont="1" applyFill="1" applyBorder="1" applyAlignment="1">
      <alignment wrapText="1"/>
    </xf>
    <xf numFmtId="4" fontId="17" fillId="46" borderId="11" xfId="0" applyNumberFormat="1" applyFont="1" applyFill="1" applyBorder="1" applyAlignment="1">
      <alignment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19" fillId="24" borderId="0" xfId="0" applyFont="1" applyFill="1" applyBorder="1" applyAlignment="1" applyProtection="1">
      <alignment horizontal="left" wrapText="1"/>
      <protection locked="0"/>
    </xf>
    <xf numFmtId="0" fontId="20" fillId="24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57421875" style="0" customWidth="1"/>
    <col min="6" max="8" width="15.7109375" style="0" customWidth="1"/>
    <col min="9" max="9" width="17.421875" style="0" customWidth="1"/>
    <col min="10" max="10" width="12.7109375" style="0" customWidth="1"/>
    <col min="12" max="12" width="12.57421875" style="0" customWidth="1"/>
  </cols>
  <sheetData>
    <row r="1" spans="1:9" ht="84" customHeight="1">
      <c r="A1" s="377" t="s">
        <v>248</v>
      </c>
      <c r="B1" s="377"/>
      <c r="C1" s="377"/>
      <c r="D1" s="377"/>
      <c r="E1" s="377"/>
      <c r="F1" s="377"/>
      <c r="G1" s="377"/>
      <c r="H1" s="377"/>
      <c r="I1" s="1"/>
    </row>
    <row r="2" spans="1:9" ht="42" customHeight="1">
      <c r="A2" s="378" t="s">
        <v>249</v>
      </c>
      <c r="B2" s="378"/>
      <c r="C2" s="378"/>
      <c r="D2" s="378"/>
      <c r="E2" s="378"/>
      <c r="F2" s="378"/>
      <c r="G2" s="378"/>
      <c r="H2" s="378"/>
      <c r="I2" s="1"/>
    </row>
    <row r="3" spans="1:9" ht="34.5" customHeight="1">
      <c r="A3" s="2"/>
      <c r="B3" s="3"/>
      <c r="C3" s="3"/>
      <c r="D3" s="3"/>
      <c r="E3" s="3"/>
      <c r="F3" s="3"/>
      <c r="G3" s="3"/>
      <c r="H3" s="3"/>
      <c r="I3" s="1"/>
    </row>
    <row r="4" spans="1:8" ht="15.75">
      <c r="A4" s="4" t="s">
        <v>0</v>
      </c>
      <c r="B4" s="4"/>
      <c r="C4" s="5"/>
      <c r="D4" s="5"/>
      <c r="E4" s="5"/>
      <c r="F4" s="5"/>
      <c r="G4" s="5"/>
      <c r="H4" s="5"/>
    </row>
    <row r="5" spans="1:8" ht="15.75">
      <c r="A5" s="4"/>
      <c r="B5" s="4"/>
      <c r="C5" s="5"/>
      <c r="D5" s="5"/>
      <c r="E5" s="5"/>
      <c r="F5" s="5"/>
      <c r="G5" s="5"/>
      <c r="H5" s="5"/>
    </row>
    <row r="6" spans="1:8" ht="15.75" customHeight="1">
      <c r="A6" s="379" t="s">
        <v>1</v>
      </c>
      <c r="B6" s="379"/>
      <c r="C6" s="379"/>
      <c r="D6" s="379"/>
      <c r="E6" s="379"/>
      <c r="F6" s="379"/>
      <c r="G6" s="379"/>
      <c r="H6" s="379"/>
    </row>
    <row r="7" spans="1:8" ht="10.5" customHeight="1">
      <c r="A7" s="6"/>
      <c r="B7" s="6"/>
      <c r="C7" s="6"/>
      <c r="D7" s="6"/>
      <c r="E7" s="6"/>
      <c r="F7" s="6"/>
      <c r="G7" s="6"/>
      <c r="H7" s="6"/>
    </row>
    <row r="8" spans="1:15" ht="28.5" customHeight="1">
      <c r="A8" s="380" t="s">
        <v>219</v>
      </c>
      <c r="B8" s="380"/>
      <c r="C8" s="380"/>
      <c r="D8" s="380"/>
      <c r="E8" s="380"/>
      <c r="F8" s="380"/>
      <c r="G8" s="380"/>
      <c r="H8" s="380"/>
      <c r="I8" s="7"/>
      <c r="J8" s="7"/>
      <c r="K8" s="7"/>
      <c r="L8" s="7"/>
      <c r="M8" s="7"/>
      <c r="N8" s="7"/>
      <c r="O8" s="7"/>
    </row>
    <row r="9" spans="1:15" ht="16.5" customHeight="1">
      <c r="A9" s="8"/>
      <c r="B9" s="8"/>
      <c r="C9" s="8"/>
      <c r="D9" s="8"/>
      <c r="E9" s="8"/>
      <c r="F9" s="8"/>
      <c r="G9" s="8"/>
      <c r="H9" s="8"/>
      <c r="I9" s="7"/>
      <c r="J9" s="7"/>
      <c r="K9" s="7"/>
      <c r="L9" s="7"/>
      <c r="M9" s="7"/>
      <c r="N9" s="7"/>
      <c r="O9" s="7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31.5">
      <c r="A11" s="375" t="s">
        <v>2</v>
      </c>
      <c r="B11" s="375"/>
      <c r="C11" s="375"/>
      <c r="D11" s="375"/>
      <c r="E11" s="375"/>
      <c r="F11" s="9" t="s">
        <v>218</v>
      </c>
      <c r="G11" s="9" t="s">
        <v>120</v>
      </c>
      <c r="H11" s="9" t="s">
        <v>121</v>
      </c>
    </row>
    <row r="12" spans="1:8" ht="15.75">
      <c r="A12" s="376" t="s">
        <v>3</v>
      </c>
      <c r="B12" s="376"/>
      <c r="C12" s="376"/>
      <c r="D12" s="376"/>
      <c r="E12" s="376"/>
      <c r="F12" s="10">
        <f>'2. Račun prihoda i rashoda'!E7</f>
        <v>7040000</v>
      </c>
      <c r="G12" s="10">
        <f>'2. Račun prihoda i rashoda'!F7</f>
        <v>8159000</v>
      </c>
      <c r="H12" s="10">
        <f>'2. Račun prihoda i rashoda'!G7</f>
        <v>8437000</v>
      </c>
    </row>
    <row r="13" spans="1:8" ht="15.75">
      <c r="A13" s="376" t="s">
        <v>4</v>
      </c>
      <c r="B13" s="376"/>
      <c r="C13" s="376"/>
      <c r="D13" s="376"/>
      <c r="E13" s="376"/>
      <c r="F13" s="10">
        <v>100000</v>
      </c>
      <c r="G13" s="10">
        <v>10000</v>
      </c>
      <c r="H13" s="10">
        <v>10000</v>
      </c>
    </row>
    <row r="14" spans="1:10" ht="15.75">
      <c r="A14" s="376" t="s">
        <v>5</v>
      </c>
      <c r="B14" s="376"/>
      <c r="C14" s="376"/>
      <c r="D14" s="376"/>
      <c r="E14" s="376"/>
      <c r="F14" s="10">
        <f>'2. Račun prihoda i rashoda'!E39</f>
        <v>3470000</v>
      </c>
      <c r="G14" s="10">
        <f>'2. Račun prihoda i rashoda'!F39</f>
        <v>3303000</v>
      </c>
      <c r="H14" s="10">
        <f>'2. Račun prihoda i rashoda'!G39</f>
        <v>3253500</v>
      </c>
      <c r="J14" s="11"/>
    </row>
    <row r="15" spans="1:12" ht="15.75">
      <c r="A15" s="376" t="s">
        <v>6</v>
      </c>
      <c r="B15" s="376"/>
      <c r="C15" s="376"/>
      <c r="D15" s="376"/>
      <c r="E15" s="376"/>
      <c r="F15" s="10">
        <f>'2. Račun prihoda i rashoda'!E61</f>
        <v>14920000</v>
      </c>
      <c r="G15" s="10">
        <f>'2. Račun prihoda i rashoda'!F61</f>
        <v>21866000</v>
      </c>
      <c r="H15" s="10">
        <f>'2. Račun prihoda i rashoda'!G61</f>
        <v>25193500</v>
      </c>
      <c r="I15" s="11"/>
      <c r="J15" s="11"/>
      <c r="L15" s="11"/>
    </row>
    <row r="16" spans="1:8" ht="15.75">
      <c r="A16" s="376" t="s">
        <v>7</v>
      </c>
      <c r="B16" s="376"/>
      <c r="C16" s="376"/>
      <c r="D16" s="376"/>
      <c r="E16" s="376"/>
      <c r="F16" s="10">
        <f>F12+F13-F14-F15</f>
        <v>-11250000</v>
      </c>
      <c r="G16" s="10">
        <f>G12+G13-G14-G15</f>
        <v>-17000000</v>
      </c>
      <c r="H16" s="10">
        <f>H12+H13-H14-H15</f>
        <v>-20000000</v>
      </c>
    </row>
    <row r="17" spans="1:8" ht="15">
      <c r="A17" s="381"/>
      <c r="B17" s="381"/>
      <c r="C17" s="381"/>
      <c r="D17" s="381"/>
      <c r="E17" s="381"/>
      <c r="F17" s="381"/>
      <c r="G17" s="381"/>
      <c r="H17" s="381"/>
    </row>
    <row r="18" spans="1:8" ht="15.75">
      <c r="A18" s="375" t="s">
        <v>117</v>
      </c>
      <c r="B18" s="375"/>
      <c r="C18" s="375"/>
      <c r="D18" s="375"/>
      <c r="E18" s="375"/>
      <c r="F18" s="12"/>
      <c r="G18" s="12"/>
      <c r="H18" s="12"/>
    </row>
    <row r="19" spans="1:8" ht="15.75">
      <c r="A19" s="376" t="s">
        <v>8</v>
      </c>
      <c r="B19" s="376"/>
      <c r="C19" s="376"/>
      <c r="D19" s="376"/>
      <c r="E19" s="376"/>
      <c r="F19" s="10">
        <f>'2. Račun prihoda i rashoda'!E76</f>
        <v>12000000</v>
      </c>
      <c r="G19" s="10">
        <f>'2. Račun prihoda i rashoda'!F76</f>
        <v>17000000</v>
      </c>
      <c r="H19" s="10">
        <f>'2. Račun prihoda i rashoda'!G76</f>
        <v>20000000</v>
      </c>
    </row>
    <row r="20" spans="1:8" ht="15.75">
      <c r="A20" s="376" t="s">
        <v>9</v>
      </c>
      <c r="B20" s="376"/>
      <c r="C20" s="376"/>
      <c r="D20" s="376"/>
      <c r="E20" s="376"/>
      <c r="F20" s="10">
        <v>12000000</v>
      </c>
      <c r="G20" s="10">
        <v>17000000</v>
      </c>
      <c r="H20" s="10">
        <v>20000000</v>
      </c>
    </row>
    <row r="21" spans="1:8" ht="15.75">
      <c r="A21" s="13"/>
      <c r="B21" s="13"/>
      <c r="C21" s="13"/>
      <c r="D21" s="13"/>
      <c r="E21" s="13"/>
      <c r="F21" s="14"/>
      <c r="G21" s="14"/>
      <c r="H21" s="14"/>
    </row>
    <row r="22" spans="1:8" ht="15.75">
      <c r="A22" s="384" t="s">
        <v>10</v>
      </c>
      <c r="B22" s="384"/>
      <c r="C22" s="384"/>
      <c r="D22" s="384"/>
      <c r="E22" s="384"/>
      <c r="F22" s="10"/>
      <c r="G22" s="10"/>
      <c r="H22" s="10"/>
    </row>
    <row r="23" spans="1:8" ht="15.75">
      <c r="A23" s="376" t="s">
        <v>11</v>
      </c>
      <c r="B23" s="376"/>
      <c r="C23" s="376"/>
      <c r="D23" s="376"/>
      <c r="E23" s="376"/>
      <c r="F23" s="10">
        <f>F12+F13+F19</f>
        <v>19140000</v>
      </c>
      <c r="G23" s="10">
        <f>G12+G13+G19</f>
        <v>25169000</v>
      </c>
      <c r="H23" s="10">
        <f>H12+H13+H19</f>
        <v>28447000</v>
      </c>
    </row>
    <row r="24" spans="1:8" ht="15.75">
      <c r="A24" s="376" t="s">
        <v>12</v>
      </c>
      <c r="B24" s="376"/>
      <c r="C24" s="376"/>
      <c r="D24" s="376"/>
      <c r="E24" s="376"/>
      <c r="F24" s="10">
        <f>F14+F15</f>
        <v>18390000</v>
      </c>
      <c r="G24" s="10">
        <f>G14+G15</f>
        <v>25169000</v>
      </c>
      <c r="H24" s="10">
        <f>H14+H15</f>
        <v>28447000</v>
      </c>
    </row>
    <row r="25" spans="1:8" ht="15">
      <c r="A25" s="385" t="s">
        <v>13</v>
      </c>
      <c r="B25" s="385"/>
      <c r="C25" s="385"/>
      <c r="D25" s="385"/>
      <c r="E25" s="385"/>
      <c r="F25" s="15">
        <v>750000</v>
      </c>
      <c r="G25" s="15">
        <v>0</v>
      </c>
      <c r="H25" s="15">
        <v>0</v>
      </c>
    </row>
    <row r="26" spans="1:8" ht="15.75">
      <c r="A26" s="382" t="s">
        <v>14</v>
      </c>
      <c r="B26" s="382"/>
      <c r="C26" s="382"/>
      <c r="D26" s="382"/>
      <c r="E26" s="382"/>
      <c r="F26" s="10">
        <f>F23-F24-F25</f>
        <v>0</v>
      </c>
      <c r="G26" s="10">
        <f>G23-G24-G25</f>
        <v>0</v>
      </c>
      <c r="H26" s="10">
        <f>H23-H24-H25</f>
        <v>0</v>
      </c>
    </row>
    <row r="27" spans="1:8" ht="15">
      <c r="A27" s="16"/>
      <c r="B27" s="16"/>
      <c r="C27" s="16"/>
      <c r="D27" s="16"/>
      <c r="E27" s="16"/>
      <c r="F27" s="17"/>
      <c r="G27" s="17"/>
      <c r="H27" s="17"/>
    </row>
    <row r="28" spans="1:8" ht="15">
      <c r="A28" s="5"/>
      <c r="B28" s="5"/>
      <c r="C28" s="5"/>
      <c r="D28" s="5"/>
      <c r="E28" s="5"/>
      <c r="F28" s="5"/>
      <c r="G28" s="5"/>
      <c r="H28" s="5"/>
    </row>
    <row r="29" spans="1:8" ht="15.75">
      <c r="A29" s="379" t="s">
        <v>15</v>
      </c>
      <c r="B29" s="379"/>
      <c r="C29" s="379"/>
      <c r="D29" s="379"/>
      <c r="E29" s="379"/>
      <c r="F29" s="379"/>
      <c r="G29" s="379"/>
      <c r="H29" s="379"/>
    </row>
    <row r="30" spans="1:8" ht="3.75" customHeight="1">
      <c r="A30" s="5"/>
      <c r="B30" s="5"/>
      <c r="C30" s="5"/>
      <c r="D30" s="5"/>
      <c r="E30" s="5"/>
      <c r="F30" s="5"/>
      <c r="G30" s="5"/>
      <c r="H30" s="5"/>
    </row>
    <row r="31" spans="1:8" ht="29.25" customHeight="1">
      <c r="A31" s="383" t="s">
        <v>220</v>
      </c>
      <c r="B31" s="383"/>
      <c r="C31" s="383"/>
      <c r="D31" s="383"/>
      <c r="E31" s="383"/>
      <c r="F31" s="383"/>
      <c r="G31" s="383"/>
      <c r="H31" s="383"/>
    </row>
  </sheetData>
  <sheetProtection selectLockedCells="1" selectUnlockedCells="1"/>
  <mergeCells count="21">
    <mergeCell ref="A26:E26"/>
    <mergeCell ref="A29:H29"/>
    <mergeCell ref="A31:H31"/>
    <mergeCell ref="A22:E22"/>
    <mergeCell ref="A23:E23"/>
    <mergeCell ref="A24:E24"/>
    <mergeCell ref="A25:E25"/>
    <mergeCell ref="A18:E18"/>
    <mergeCell ref="A19:E19"/>
    <mergeCell ref="A20:E20"/>
    <mergeCell ref="A15:E15"/>
    <mergeCell ref="A16:E16"/>
    <mergeCell ref="A17:H17"/>
    <mergeCell ref="A11:E11"/>
    <mergeCell ref="A12:E12"/>
    <mergeCell ref="A13:E13"/>
    <mergeCell ref="A14:E14"/>
    <mergeCell ref="A1:H1"/>
    <mergeCell ref="A2:H2"/>
    <mergeCell ref="A6:H6"/>
    <mergeCell ref="A8:H8"/>
  </mergeCells>
  <printOptions/>
  <pageMargins left="0.7083333333333334" right="0.7083333333333334" top="0.8597222222222223" bottom="0.7479166666666667" header="0.5118055555555555" footer="0.5118055555555555"/>
  <pageSetup horizontalDpi="300" verticalDpi="300" orientation="portrait" paperSize="9" scale="9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view="pageBreakPreview" zoomScaleSheetLayoutView="100" workbookViewId="0" topLeftCell="A13">
      <selection activeCell="E9" sqref="E9"/>
    </sheetView>
  </sheetViews>
  <sheetFormatPr defaultColWidth="9.140625" defaultRowHeight="15"/>
  <cols>
    <col min="1" max="1" width="3.00390625" style="18" customWidth="1"/>
    <col min="2" max="2" width="3.28125" style="18" customWidth="1"/>
    <col min="3" max="3" width="4.140625" style="18" customWidth="1"/>
    <col min="4" max="4" width="57.421875" style="0" customWidth="1"/>
    <col min="5" max="5" width="15.140625" style="11" customWidth="1"/>
    <col min="6" max="6" width="14.57421875" style="11" customWidth="1"/>
    <col min="7" max="7" width="13.8515625" style="11" customWidth="1"/>
  </cols>
  <sheetData>
    <row r="1" spans="1:7" ht="15.75">
      <c r="A1" s="19" t="s">
        <v>16</v>
      </c>
      <c r="B1" s="20"/>
      <c r="C1" s="20"/>
      <c r="D1" s="5"/>
      <c r="E1" s="21"/>
      <c r="F1" s="21"/>
      <c r="G1" s="21"/>
    </row>
    <row r="2" spans="1:7" ht="15">
      <c r="A2" s="22"/>
      <c r="B2" s="20"/>
      <c r="C2" s="20"/>
      <c r="D2" s="5"/>
      <c r="E2" s="21"/>
      <c r="F2" s="21"/>
      <c r="G2" s="21"/>
    </row>
    <row r="3" spans="1:7" ht="4.5" customHeight="1">
      <c r="A3" s="20"/>
      <c r="B3" s="20"/>
      <c r="C3" s="20"/>
      <c r="D3" s="5"/>
      <c r="E3" s="21"/>
      <c r="F3" s="21"/>
      <c r="G3" s="21"/>
    </row>
    <row r="4" spans="1:7" ht="67.5" customHeight="1">
      <c r="A4" s="23" t="s">
        <v>17</v>
      </c>
      <c r="B4" s="23" t="s">
        <v>18</v>
      </c>
      <c r="C4" s="23" t="s">
        <v>19</v>
      </c>
      <c r="D4" s="24" t="s">
        <v>20</v>
      </c>
      <c r="E4" s="25" t="s">
        <v>119</v>
      </c>
      <c r="F4" s="25" t="s">
        <v>120</v>
      </c>
      <c r="G4" s="204" t="s">
        <v>121</v>
      </c>
    </row>
    <row r="5" spans="1:7" ht="15">
      <c r="A5" s="24">
        <v>1</v>
      </c>
      <c r="B5" s="24">
        <v>2</v>
      </c>
      <c r="C5" s="24">
        <v>3</v>
      </c>
      <c r="D5" s="24">
        <v>4</v>
      </c>
      <c r="E5" s="26">
        <v>5</v>
      </c>
      <c r="F5" s="26">
        <v>6</v>
      </c>
      <c r="G5" s="205">
        <v>7</v>
      </c>
    </row>
    <row r="6" spans="1:7" ht="31.5">
      <c r="A6" s="27"/>
      <c r="B6" s="27"/>
      <c r="C6" s="27"/>
      <c r="D6" s="28" t="s">
        <v>21</v>
      </c>
      <c r="E6" s="29">
        <f>E7+E33</f>
        <v>7140000</v>
      </c>
      <c r="F6" s="29">
        <f>F7+F33</f>
        <v>8169000</v>
      </c>
      <c r="G6" s="206">
        <f>G7+G33</f>
        <v>8447000</v>
      </c>
    </row>
    <row r="7" spans="1:7" ht="15">
      <c r="A7" s="30">
        <v>6</v>
      </c>
      <c r="B7" s="31"/>
      <c r="C7" s="31"/>
      <c r="D7" s="32" t="s">
        <v>22</v>
      </c>
      <c r="E7" s="33">
        <f>SUM(E9+E14+E18+E24)</f>
        <v>7040000</v>
      </c>
      <c r="F7" s="33">
        <f>SUM(F9+F14+F18+F24)</f>
        <v>8159000</v>
      </c>
      <c r="G7" s="207">
        <f>SUM(G9+G14+G18+G24)</f>
        <v>8437000</v>
      </c>
    </row>
    <row r="8" spans="1:7" ht="20.25" customHeight="1">
      <c r="A8" s="34"/>
      <c r="B8" s="35"/>
      <c r="C8" s="24"/>
      <c r="D8" s="36" t="s">
        <v>23</v>
      </c>
      <c r="E8" s="37"/>
      <c r="F8" s="37"/>
      <c r="G8" s="208"/>
    </row>
    <row r="9" spans="1:7" ht="15">
      <c r="A9" s="38"/>
      <c r="B9" s="39">
        <v>61</v>
      </c>
      <c r="C9" s="38"/>
      <c r="D9" s="32" t="s">
        <v>24</v>
      </c>
      <c r="E9" s="40">
        <f>SUM(E10:E12)</f>
        <v>845000</v>
      </c>
      <c r="F9" s="40">
        <v>860000</v>
      </c>
      <c r="G9" s="209">
        <v>870000</v>
      </c>
    </row>
    <row r="10" spans="1:7" ht="15">
      <c r="A10" s="41"/>
      <c r="B10" s="41"/>
      <c r="C10" s="42">
        <v>611</v>
      </c>
      <c r="D10" s="43" t="s">
        <v>25</v>
      </c>
      <c r="E10" s="44">
        <v>700000</v>
      </c>
      <c r="F10" s="45"/>
      <c r="G10" s="210"/>
    </row>
    <row r="11" spans="1:7" ht="15">
      <c r="A11" s="41"/>
      <c r="B11" s="41"/>
      <c r="C11" s="42">
        <v>613</v>
      </c>
      <c r="D11" s="43" t="s">
        <v>26</v>
      </c>
      <c r="E11" s="44">
        <v>125000</v>
      </c>
      <c r="F11" s="45"/>
      <c r="G11" s="210"/>
    </row>
    <row r="12" spans="1:7" ht="15">
      <c r="A12" s="41"/>
      <c r="B12" s="41"/>
      <c r="C12" s="42">
        <v>614</v>
      </c>
      <c r="D12" s="43" t="s">
        <v>27</v>
      </c>
      <c r="E12" s="44">
        <v>20000</v>
      </c>
      <c r="F12" s="45"/>
      <c r="G12" s="210"/>
    </row>
    <row r="13" spans="1:7" ht="19.5" customHeight="1">
      <c r="A13" s="46"/>
      <c r="B13" s="47"/>
      <c r="C13" s="48"/>
      <c r="D13" s="49" t="s">
        <v>28</v>
      </c>
      <c r="E13" s="50"/>
      <c r="F13" s="50"/>
      <c r="G13" s="211"/>
    </row>
    <row r="14" spans="1:7" ht="15">
      <c r="A14" s="51"/>
      <c r="B14" s="52">
        <v>63</v>
      </c>
      <c r="C14" s="53"/>
      <c r="D14" s="54" t="s">
        <v>29</v>
      </c>
      <c r="E14" s="33">
        <f>SUM(E15:E17)</f>
        <v>5385000</v>
      </c>
      <c r="F14" s="33">
        <v>6469000</v>
      </c>
      <c r="G14" s="207">
        <v>6732000</v>
      </c>
    </row>
    <row r="15" spans="1:7" ht="15">
      <c r="A15" s="55"/>
      <c r="B15" s="55"/>
      <c r="C15" s="42">
        <v>633</v>
      </c>
      <c r="D15" s="43" t="s">
        <v>30</v>
      </c>
      <c r="E15" s="57">
        <v>4000000</v>
      </c>
      <c r="F15" s="57"/>
      <c r="G15" s="212"/>
    </row>
    <row r="16" spans="1:7" ht="15">
      <c r="A16" s="55"/>
      <c r="B16" s="55"/>
      <c r="C16" s="42">
        <v>634</v>
      </c>
      <c r="D16" s="43" t="s">
        <v>31</v>
      </c>
      <c r="E16" s="57">
        <v>600000</v>
      </c>
      <c r="F16" s="57"/>
      <c r="G16" s="212"/>
    </row>
    <row r="17" spans="1:7" ht="30">
      <c r="A17" s="55"/>
      <c r="B17" s="55"/>
      <c r="C17" s="42">
        <v>638</v>
      </c>
      <c r="D17" s="58" t="s">
        <v>32</v>
      </c>
      <c r="E17" s="57">
        <v>785000</v>
      </c>
      <c r="F17" s="57"/>
      <c r="G17" s="212"/>
    </row>
    <row r="18" spans="1:7" ht="15">
      <c r="A18" s="51"/>
      <c r="B18" s="52">
        <v>64</v>
      </c>
      <c r="C18" s="53"/>
      <c r="D18" s="32" t="s">
        <v>33</v>
      </c>
      <c r="E18" s="33">
        <f>SUM(E20:E23)</f>
        <v>200000</v>
      </c>
      <c r="F18" s="33">
        <v>204000</v>
      </c>
      <c r="G18" s="207">
        <v>205000</v>
      </c>
    </row>
    <row r="19" spans="1:7" ht="18.75" customHeight="1">
      <c r="A19" s="47"/>
      <c r="B19" s="59"/>
      <c r="C19" s="60"/>
      <c r="D19" s="49" t="s">
        <v>23</v>
      </c>
      <c r="E19" s="61"/>
      <c r="F19" s="61"/>
      <c r="G19" s="213"/>
    </row>
    <row r="20" spans="1:7" ht="15">
      <c r="A20" s="55"/>
      <c r="B20" s="55"/>
      <c r="C20" s="42">
        <v>641</v>
      </c>
      <c r="D20" s="43" t="s">
        <v>34</v>
      </c>
      <c r="E20" s="62">
        <v>10000</v>
      </c>
      <c r="F20" s="62"/>
      <c r="G20" s="214"/>
    </row>
    <row r="21" spans="1:7" ht="15">
      <c r="A21" s="55"/>
      <c r="B21" s="55"/>
      <c r="C21" s="42">
        <v>642</v>
      </c>
      <c r="D21" s="43" t="s">
        <v>35</v>
      </c>
      <c r="E21" s="62">
        <v>150000</v>
      </c>
      <c r="F21" s="62"/>
      <c r="G21" s="214"/>
    </row>
    <row r="22" spans="1:7" s="65" customFormat="1" ht="20.25" customHeight="1">
      <c r="A22" s="46"/>
      <c r="B22" s="46"/>
      <c r="C22" s="63"/>
      <c r="D22" s="49" t="s">
        <v>36</v>
      </c>
      <c r="E22" s="64"/>
      <c r="F22" s="64"/>
      <c r="G22" s="215"/>
    </row>
    <row r="23" spans="1:7" s="65" customFormat="1" ht="15">
      <c r="A23" s="46"/>
      <c r="B23" s="46"/>
      <c r="C23" s="66">
        <v>642</v>
      </c>
      <c r="D23" s="67" t="s">
        <v>35</v>
      </c>
      <c r="E23" s="68">
        <v>40000</v>
      </c>
      <c r="F23" s="64"/>
      <c r="G23" s="215"/>
    </row>
    <row r="24" spans="1:7" ht="30">
      <c r="A24" s="51"/>
      <c r="B24" s="52">
        <v>65</v>
      </c>
      <c r="C24" s="53"/>
      <c r="D24" s="54" t="s">
        <v>37</v>
      </c>
      <c r="E24" s="33">
        <f>SUM(E26:E31)</f>
        <v>610000</v>
      </c>
      <c r="F24" s="33">
        <v>626000</v>
      </c>
      <c r="G24" s="207">
        <v>630000</v>
      </c>
    </row>
    <row r="25" spans="1:7" ht="18.75" customHeight="1">
      <c r="A25" s="47"/>
      <c r="B25" s="46"/>
      <c r="C25" s="48"/>
      <c r="D25" s="69" t="s">
        <v>38</v>
      </c>
      <c r="E25" s="61"/>
      <c r="F25" s="61"/>
      <c r="G25" s="213"/>
    </row>
    <row r="26" spans="1:7" ht="15">
      <c r="A26" s="55"/>
      <c r="B26" s="55"/>
      <c r="C26" s="42">
        <v>651</v>
      </c>
      <c r="D26" s="43" t="s">
        <v>39</v>
      </c>
      <c r="E26" s="62">
        <v>150000</v>
      </c>
      <c r="F26" s="62"/>
      <c r="G26" s="214"/>
    </row>
    <row r="27" spans="1:7" ht="15">
      <c r="A27" s="55"/>
      <c r="B27" s="55"/>
      <c r="C27" s="42"/>
      <c r="D27" s="36" t="s">
        <v>23</v>
      </c>
      <c r="E27" s="62"/>
      <c r="F27" s="62"/>
      <c r="G27" s="214"/>
    </row>
    <row r="28" spans="1:7" ht="15">
      <c r="A28" s="55"/>
      <c r="B28" s="55"/>
      <c r="C28" s="42">
        <v>652</v>
      </c>
      <c r="D28" s="43" t="s">
        <v>40</v>
      </c>
      <c r="E28" s="62">
        <v>10000</v>
      </c>
      <c r="F28" s="62"/>
      <c r="G28" s="214"/>
    </row>
    <row r="29" spans="1:7" ht="15">
      <c r="A29" s="55"/>
      <c r="B29" s="55"/>
      <c r="C29" s="42"/>
      <c r="D29" s="36" t="s">
        <v>38</v>
      </c>
      <c r="E29" s="62"/>
      <c r="F29" s="62"/>
      <c r="G29" s="214"/>
    </row>
    <row r="30" spans="1:7" ht="15">
      <c r="A30" s="55"/>
      <c r="B30" s="55"/>
      <c r="C30" s="42">
        <v>652</v>
      </c>
      <c r="D30" s="43" t="s">
        <v>40</v>
      </c>
      <c r="E30" s="62">
        <v>300000</v>
      </c>
      <c r="F30" s="62"/>
      <c r="G30" s="214"/>
    </row>
    <row r="31" spans="1:7" ht="15">
      <c r="A31" s="55"/>
      <c r="B31" s="55"/>
      <c r="C31" s="42">
        <v>653</v>
      </c>
      <c r="D31" s="43" t="s">
        <v>41</v>
      </c>
      <c r="E31" s="62">
        <v>150000</v>
      </c>
      <c r="F31" s="62"/>
      <c r="G31" s="214"/>
    </row>
    <row r="32" spans="1:7" ht="30">
      <c r="A32" s="70"/>
      <c r="B32" s="70"/>
      <c r="C32" s="71"/>
      <c r="D32" s="72" t="s">
        <v>42</v>
      </c>
      <c r="E32" s="57"/>
      <c r="F32" s="57"/>
      <c r="G32" s="212"/>
    </row>
    <row r="33" spans="1:7" ht="21" customHeight="1">
      <c r="A33" s="73">
        <v>7</v>
      </c>
      <c r="B33" s="73"/>
      <c r="C33" s="74"/>
      <c r="D33" s="32" t="s">
        <v>43</v>
      </c>
      <c r="E33" s="75">
        <v>100000</v>
      </c>
      <c r="F33" s="75">
        <v>10000</v>
      </c>
      <c r="G33" s="216">
        <v>10000</v>
      </c>
    </row>
    <row r="34" spans="1:7" ht="18" customHeight="1">
      <c r="A34" s="73"/>
      <c r="B34" s="73">
        <v>71</v>
      </c>
      <c r="C34" s="74"/>
      <c r="D34" s="32" t="s">
        <v>44</v>
      </c>
      <c r="E34" s="75">
        <v>100000</v>
      </c>
      <c r="F34" s="75">
        <v>10000</v>
      </c>
      <c r="G34" s="216">
        <v>10000</v>
      </c>
    </row>
    <row r="35" spans="1:7" ht="18.75" customHeight="1">
      <c r="A35" s="35"/>
      <c r="B35" s="35"/>
      <c r="C35" s="76">
        <v>711</v>
      </c>
      <c r="D35" s="77" t="s">
        <v>45</v>
      </c>
      <c r="E35" s="78">
        <v>100000</v>
      </c>
      <c r="F35" s="78"/>
      <c r="G35" s="217"/>
    </row>
    <row r="36" spans="1:7" ht="19.5" customHeight="1">
      <c r="A36" s="79"/>
      <c r="B36" s="79"/>
      <c r="C36" s="80"/>
      <c r="D36" s="81"/>
      <c r="E36" s="82"/>
      <c r="F36" s="82"/>
      <c r="G36" s="82"/>
    </row>
    <row r="37" spans="1:7" ht="24" customHeight="1">
      <c r="A37" s="83"/>
      <c r="B37" s="83"/>
      <c r="C37" s="84"/>
      <c r="D37" s="85" t="s">
        <v>46</v>
      </c>
      <c r="E37" s="86">
        <f>E39+E61</f>
        <v>18390000</v>
      </c>
      <c r="F37" s="86">
        <f>F39+F61</f>
        <v>25169000</v>
      </c>
      <c r="G37" s="86">
        <f>G39+G61</f>
        <v>28447000</v>
      </c>
    </row>
    <row r="38" spans="1:7" ht="10.5" customHeight="1">
      <c r="A38" s="87"/>
      <c r="B38" s="87"/>
      <c r="C38" s="88"/>
      <c r="D38" s="89"/>
      <c r="E38" s="90"/>
      <c r="F38" s="90"/>
      <c r="G38" s="90"/>
    </row>
    <row r="39" spans="1:7" ht="15">
      <c r="A39" s="91"/>
      <c r="B39" s="91"/>
      <c r="C39" s="92"/>
      <c r="D39" s="93" t="s">
        <v>47</v>
      </c>
      <c r="E39" s="94">
        <f>E40</f>
        <v>3470000</v>
      </c>
      <c r="F39" s="94">
        <f>F40</f>
        <v>3303000</v>
      </c>
      <c r="G39" s="94">
        <f>G40</f>
        <v>3253500</v>
      </c>
    </row>
    <row r="40" spans="1:7" ht="15">
      <c r="A40" s="95">
        <v>3</v>
      </c>
      <c r="B40" s="96"/>
      <c r="C40" s="97"/>
      <c r="D40" s="98" t="s">
        <v>48</v>
      </c>
      <c r="E40" s="99">
        <f>E41+E45+E51+E53+E55+E57</f>
        <v>3470000</v>
      </c>
      <c r="F40" s="99">
        <f>F41+F45+F51+F53+F55+F57</f>
        <v>3303000</v>
      </c>
      <c r="G40" s="99">
        <f>G41+G45+G51+G53+G55+G57</f>
        <v>3253500</v>
      </c>
    </row>
    <row r="41" spans="1:7" ht="15">
      <c r="A41" s="95"/>
      <c r="B41" s="100">
        <v>31</v>
      </c>
      <c r="C41" s="101"/>
      <c r="D41" s="102" t="s">
        <v>49</v>
      </c>
      <c r="E41" s="99">
        <f>SUM(E42:E44)</f>
        <v>474500</v>
      </c>
      <c r="F41" s="103">
        <f>(SUMIF('3. Posebni dio'!$B$7:$B$425,'2. Račun prihoda i rashoda'!$B41,'3. Posebni dio'!F$7:F$425))</f>
        <v>474500</v>
      </c>
      <c r="G41" s="103">
        <f>(SUMIF('3. Posebni dio'!$B$7:$B$425,'2. Račun prihoda i rashoda'!$B41,'3. Posebni dio'!G$7:G$425))</f>
        <v>474500</v>
      </c>
    </row>
    <row r="42" spans="1:7" ht="15">
      <c r="A42" s="104"/>
      <c r="B42" s="24"/>
      <c r="C42" s="105">
        <v>311</v>
      </c>
      <c r="D42" s="106" t="s">
        <v>50</v>
      </c>
      <c r="E42" s="107">
        <f>(SUMIF('3. Posebni dio'!$C$7:$C$425,'2. Račun prihoda i rashoda'!$C42,'3. Posebni dio'!$E$7:$E$425))</f>
        <v>398000</v>
      </c>
      <c r="F42" s="107"/>
      <c r="G42" s="107"/>
    </row>
    <row r="43" spans="1:7" ht="15">
      <c r="A43" s="108"/>
      <c r="B43" s="109"/>
      <c r="C43" s="105">
        <v>312</v>
      </c>
      <c r="D43" s="106" t="s">
        <v>51</v>
      </c>
      <c r="E43" s="107">
        <f>(SUMIF('3. Posebni dio'!$C$7:$C$425,'2. Račun prihoda i rashoda'!$C43,'3. Posebni dio'!$E$7:$E$425))</f>
        <v>7500</v>
      </c>
      <c r="F43" s="107"/>
      <c r="G43" s="107"/>
    </row>
    <row r="44" spans="1:7" ht="15">
      <c r="A44" s="108"/>
      <c r="B44" s="109"/>
      <c r="C44" s="105">
        <v>313</v>
      </c>
      <c r="D44" s="106" t="s">
        <v>52</v>
      </c>
      <c r="E44" s="107">
        <f>(SUMIF('3. Posebni dio'!$C$7:$C$425,'2. Račun prihoda i rashoda'!$C44,'3. Posebni dio'!$E$7:$E$425))</f>
        <v>69000</v>
      </c>
      <c r="F44" s="107"/>
      <c r="G44" s="107"/>
    </row>
    <row r="45" spans="1:7" ht="15">
      <c r="A45" s="110"/>
      <c r="B45" s="111">
        <v>32</v>
      </c>
      <c r="C45" s="112"/>
      <c r="D45" s="102" t="s">
        <v>53</v>
      </c>
      <c r="E45" s="99">
        <f>SUM(E46:E50)</f>
        <v>2223500</v>
      </c>
      <c r="F45" s="103">
        <f>(SUMIF('3. Posebni dio'!$B$7:$B$425,'2. Račun prihoda i rashoda'!$B45,'3. Posebni dio'!F$7:F$425))</f>
        <v>2069500</v>
      </c>
      <c r="G45" s="103">
        <f>(SUMIF('3. Posebni dio'!$B$7:$B$425,'2. Račun prihoda i rashoda'!$B45,'3. Posebni dio'!G$7:G$425))</f>
        <v>2019500</v>
      </c>
    </row>
    <row r="46" spans="1:7" ht="15">
      <c r="A46" s="24"/>
      <c r="B46" s="24"/>
      <c r="C46" s="105">
        <v>321</v>
      </c>
      <c r="D46" s="106" t="s">
        <v>54</v>
      </c>
      <c r="E46" s="107">
        <f>(SUMIF('3. Posebni dio'!$C$7:$C$425,'2. Račun prihoda i rashoda'!$C46,'3. Posebni dio'!$E$7:$E$425))</f>
        <v>31500</v>
      </c>
      <c r="F46" s="107"/>
      <c r="G46" s="107"/>
    </row>
    <row r="47" spans="1:7" ht="15">
      <c r="A47" s="24"/>
      <c r="B47" s="24"/>
      <c r="C47" s="105">
        <v>322</v>
      </c>
      <c r="D47" s="106" t="s">
        <v>55</v>
      </c>
      <c r="E47" s="107">
        <f>(SUMIF('3. Posebni dio'!$C$7:$C$425,'2. Račun prihoda i rashoda'!C47,'3. Posebni dio'!$E$7:$E$425))</f>
        <v>186000</v>
      </c>
      <c r="F47" s="107"/>
      <c r="G47" s="107"/>
    </row>
    <row r="48" spans="1:7" ht="15">
      <c r="A48" s="24"/>
      <c r="B48" s="24"/>
      <c r="C48" s="105">
        <v>323</v>
      </c>
      <c r="D48" s="106" t="s">
        <v>56</v>
      </c>
      <c r="E48" s="107">
        <f>(SUMIF('3. Posebni dio'!$C$7:$C$425,'2. Račun prihoda i rashoda'!C48,'3. Posebni dio'!$E$7:$E$425))</f>
        <v>1687000</v>
      </c>
      <c r="F48" s="107"/>
      <c r="G48" s="107"/>
    </row>
    <row r="49" spans="1:7" ht="15">
      <c r="A49" s="24"/>
      <c r="B49" s="24"/>
      <c r="C49" s="105">
        <v>324</v>
      </c>
      <c r="D49" s="106" t="s">
        <v>57</v>
      </c>
      <c r="E49" s="107">
        <f>(SUMIF('3. Posebni dio'!$C$7:$C$425,'2. Račun prihoda i rashoda'!C49,'3. Posebni dio'!$E$7:$E$425))</f>
        <v>31000</v>
      </c>
      <c r="F49" s="107"/>
      <c r="G49" s="107"/>
    </row>
    <row r="50" spans="1:7" ht="15">
      <c r="A50" s="24"/>
      <c r="B50" s="24"/>
      <c r="C50" s="105">
        <v>329</v>
      </c>
      <c r="D50" s="106" t="s">
        <v>58</v>
      </c>
      <c r="E50" s="107">
        <f>(SUMIF('3. Posebni dio'!$C$7:$C$425,'2. Račun prihoda i rashoda'!C50,'3. Posebni dio'!$E$7:$E$425))</f>
        <v>288000</v>
      </c>
      <c r="F50" s="107"/>
      <c r="G50" s="107"/>
    </row>
    <row r="51" spans="1:7" ht="15">
      <c r="A51" s="113"/>
      <c r="B51" s="111">
        <v>34</v>
      </c>
      <c r="C51" s="112"/>
      <c r="D51" s="102" t="s">
        <v>59</v>
      </c>
      <c r="E51" s="99">
        <f>SUM(E52:E52)</f>
        <v>31000</v>
      </c>
      <c r="F51" s="103">
        <f>(SUMIF('3. Posebni dio'!$B$7:$B$425,'2. Račun prihoda i rashoda'!$B51,'3. Posebni dio'!F$7:F$425))</f>
        <v>31000</v>
      </c>
      <c r="G51" s="103">
        <f>(SUMIF('3. Posebni dio'!$B$7:$B$425,'2. Račun prihoda i rashoda'!$B51,'3. Posebni dio'!G$7:G$425))</f>
        <v>31000</v>
      </c>
    </row>
    <row r="52" spans="1:7" ht="15">
      <c r="A52" s="114"/>
      <c r="B52" s="115"/>
      <c r="C52" s="116">
        <v>343</v>
      </c>
      <c r="D52" s="106" t="s">
        <v>60</v>
      </c>
      <c r="E52" s="107">
        <f>(SUMIF('3. Posebni dio'!$C$7:$C$425,'2. Račun prihoda i rashoda'!C52,'3. Posebni dio'!$E$7:$E$425))</f>
        <v>31000</v>
      </c>
      <c r="F52" s="107"/>
      <c r="G52" s="107"/>
    </row>
    <row r="53" spans="1:7" ht="15">
      <c r="A53" s="140"/>
      <c r="B53" s="183">
        <v>35</v>
      </c>
      <c r="C53" s="141"/>
      <c r="D53" s="370" t="s">
        <v>123</v>
      </c>
      <c r="E53" s="103">
        <f>SUM(E54)</f>
        <v>300000</v>
      </c>
      <c r="F53" s="103">
        <f>(SUMIF('3. Posebni dio'!$B$7:$B$425,'2. Račun prihoda i rashoda'!$B53,'3. Posebni dio'!F$7:F$425))</f>
        <v>314000</v>
      </c>
      <c r="G53" s="103">
        <f>(SUMIF('3. Posebni dio'!$B$7:$B$425,'2. Račun prihoda i rashoda'!$B53,'3. Posebni dio'!G$7:G$425))</f>
        <v>314000</v>
      </c>
    </row>
    <row r="54" spans="1:7" ht="15">
      <c r="A54" s="140"/>
      <c r="B54" s="141"/>
      <c r="C54" s="141">
        <v>351</v>
      </c>
      <c r="D54" s="159" t="s">
        <v>124</v>
      </c>
      <c r="E54" s="107">
        <f>(SUMIF('3. Posebni dio'!$C$7:$C$425,'2. Račun prihoda i rashoda'!C54,'3. Posebni dio'!$E$7:$E$425))</f>
        <v>300000</v>
      </c>
      <c r="F54" s="107"/>
      <c r="G54" s="107"/>
    </row>
    <row r="55" spans="1:7" ht="30">
      <c r="A55" s="114"/>
      <c r="B55" s="117">
        <v>37</v>
      </c>
      <c r="C55" s="118"/>
      <c r="D55" s="119" t="s">
        <v>61</v>
      </c>
      <c r="E55" s="99">
        <f>SUM(E56)</f>
        <v>60000</v>
      </c>
      <c r="F55" s="103">
        <f>(SUMIF('3. Posebni dio'!$B$7:$B$425,'2. Račun prihoda i rashoda'!$B55,'3. Posebni dio'!F$7:F$425))</f>
        <v>60000</v>
      </c>
      <c r="G55" s="103">
        <f>(SUMIF('3. Posebni dio'!$B$7:$B$425,'2. Račun prihoda i rashoda'!$B55,'3. Posebni dio'!G$7:G$425))</f>
        <v>60000</v>
      </c>
    </row>
    <row r="56" spans="1:7" ht="15">
      <c r="A56" s="114"/>
      <c r="B56" s="120"/>
      <c r="C56" s="116">
        <v>372</v>
      </c>
      <c r="D56" s="106" t="s">
        <v>62</v>
      </c>
      <c r="E56" s="107">
        <f>(SUMIF('3. Posebni dio'!$C$7:$C$425,'2. Račun prihoda i rashoda'!C56,'3. Posebni dio'!$E$7:$E$425))</f>
        <v>60000</v>
      </c>
      <c r="F56" s="107"/>
      <c r="G56" s="107"/>
    </row>
    <row r="57" spans="1:7" ht="15">
      <c r="A57" s="114"/>
      <c r="B57" s="117">
        <v>38</v>
      </c>
      <c r="C57" s="118"/>
      <c r="D57" s="102" t="s">
        <v>63</v>
      </c>
      <c r="E57" s="99">
        <f>SUM(E58:E59)</f>
        <v>381000</v>
      </c>
      <c r="F57" s="103">
        <f>(SUMIF('3. Posebni dio'!$B$7:$B$425,'2. Račun prihoda i rashoda'!$B57,'3. Posebni dio'!F$7:F$425))</f>
        <v>354000</v>
      </c>
      <c r="G57" s="103">
        <f>(SUMIF('3. Posebni dio'!$B$7:$B$425,'2. Račun prihoda i rashoda'!$B57,'3. Posebni dio'!G$7:G$425))</f>
        <v>354500</v>
      </c>
    </row>
    <row r="58" spans="1:7" ht="15">
      <c r="A58" s="114"/>
      <c r="B58" s="120"/>
      <c r="C58" s="116">
        <v>381</v>
      </c>
      <c r="D58" s="106" t="s">
        <v>64</v>
      </c>
      <c r="E58" s="107">
        <f>(SUMIF('3. Posebni dio'!$C$7:$C$425,'2. Račun prihoda i rashoda'!C58,'3. Posebni dio'!$E$7:$E$425))</f>
        <v>381000</v>
      </c>
      <c r="F58" s="107"/>
      <c r="G58" s="107"/>
    </row>
    <row r="59" spans="1:7" ht="9" customHeight="1">
      <c r="A59" s="96"/>
      <c r="B59" s="120"/>
      <c r="C59" s="97"/>
      <c r="D59" s="12"/>
      <c r="E59" s="107"/>
      <c r="F59" s="107"/>
      <c r="G59" s="107"/>
    </row>
    <row r="60" spans="1:7" ht="2.25" customHeight="1">
      <c r="A60" s="110"/>
      <c r="B60" s="110"/>
      <c r="C60" s="101"/>
      <c r="D60" s="121"/>
      <c r="E60" s="107"/>
      <c r="F60" s="107"/>
      <c r="G60" s="107"/>
    </row>
    <row r="61" spans="1:7" ht="30" customHeight="1">
      <c r="A61" s="31"/>
      <c r="B61" s="31"/>
      <c r="C61" s="122"/>
      <c r="D61" s="123" t="s">
        <v>65</v>
      </c>
      <c r="E61" s="124">
        <f>E62</f>
        <v>14920000</v>
      </c>
      <c r="F61" s="124">
        <f>F62</f>
        <v>21866000</v>
      </c>
      <c r="G61" s="124">
        <f>G62</f>
        <v>25193500</v>
      </c>
    </row>
    <row r="62" spans="1:7" ht="15">
      <c r="A62" s="34">
        <v>4</v>
      </c>
      <c r="B62" s="24"/>
      <c r="C62" s="125"/>
      <c r="D62" s="102" t="s">
        <v>66</v>
      </c>
      <c r="E62" s="99">
        <f>E63+E65</f>
        <v>14920000</v>
      </c>
      <c r="F62" s="99">
        <f>F63+F65</f>
        <v>21866000</v>
      </c>
      <c r="G62" s="99">
        <f>G63+G65</f>
        <v>25193500</v>
      </c>
    </row>
    <row r="63" spans="1:7" ht="15">
      <c r="A63" s="24"/>
      <c r="B63" s="34">
        <v>41</v>
      </c>
      <c r="C63" s="125"/>
      <c r="D63" s="102" t="s">
        <v>67</v>
      </c>
      <c r="E63" s="99">
        <f>SUM(E64:E64)</f>
        <v>580000</v>
      </c>
      <c r="F63" s="103">
        <f>(SUMIF('3. Posebni dio'!$B$7:$B$425,'2. Račun prihoda i rashoda'!$B63,'3. Posebni dio'!F$7:F$425))</f>
        <v>360000</v>
      </c>
      <c r="G63" s="103">
        <f>(SUMIF('3. Posebni dio'!$B$7:$B$425,'2. Račun prihoda i rashoda'!$B63,'3. Posebni dio'!G$7:G$425))</f>
        <v>810000</v>
      </c>
    </row>
    <row r="64" spans="1:7" ht="15">
      <c r="A64" s="24"/>
      <c r="B64" s="24"/>
      <c r="C64" s="105">
        <v>411</v>
      </c>
      <c r="D64" s="106" t="s">
        <v>68</v>
      </c>
      <c r="E64" s="107">
        <f>(SUMIF('3. Posebni dio'!$C$7:$C$425,'2. Račun prihoda i rashoda'!C64,'3. Posebni dio'!$E$7:$E$425))</f>
        <v>580000</v>
      </c>
      <c r="F64" s="107"/>
      <c r="G64" s="107"/>
    </row>
    <row r="65" spans="1:7" ht="21.75" customHeight="1">
      <c r="A65" s="24"/>
      <c r="B65" s="34">
        <v>42</v>
      </c>
      <c r="C65" s="125"/>
      <c r="D65" s="102" t="s">
        <v>69</v>
      </c>
      <c r="E65" s="99">
        <f>SUM(E66:E68)</f>
        <v>14340000</v>
      </c>
      <c r="F65" s="103">
        <f>(SUMIF('3. Posebni dio'!$B$7:$B$425,'2. Račun prihoda i rashoda'!$B65,'3. Posebni dio'!F$7:F$425))</f>
        <v>21506000</v>
      </c>
      <c r="G65" s="103">
        <f>(SUMIF('3. Posebni dio'!$B$7:$B$425,'2. Račun prihoda i rashoda'!$B65,'3. Posebni dio'!G$7:G$425))</f>
        <v>24383500</v>
      </c>
    </row>
    <row r="66" spans="1:7" ht="15">
      <c r="A66" s="24"/>
      <c r="B66" s="24"/>
      <c r="C66" s="105">
        <v>421</v>
      </c>
      <c r="D66" s="106" t="s">
        <v>70</v>
      </c>
      <c r="E66" s="107">
        <f>(SUMIF('3. Posebni dio'!$C$7:$C$425,'2. Račun prihoda i rashoda'!C66,'3. Posebni dio'!$E$7:$E$425))</f>
        <v>13270000</v>
      </c>
      <c r="F66" s="107"/>
      <c r="G66" s="107"/>
    </row>
    <row r="67" spans="1:7" ht="15">
      <c r="A67" s="24"/>
      <c r="B67" s="24"/>
      <c r="C67" s="105">
        <v>422</v>
      </c>
      <c r="D67" s="106" t="s">
        <v>71</v>
      </c>
      <c r="E67" s="107">
        <f>(SUMIF('3. Posebni dio'!$C$7:$C$425,'2. Račun prihoda i rashoda'!C67,'3. Posebni dio'!$E$7:$E$425))</f>
        <v>55000</v>
      </c>
      <c r="F67" s="107"/>
      <c r="G67" s="107"/>
    </row>
    <row r="68" spans="1:7" ht="15">
      <c r="A68" s="24"/>
      <c r="B68" s="24"/>
      <c r="C68" s="105">
        <v>426</v>
      </c>
      <c r="D68" s="106" t="s">
        <v>72</v>
      </c>
      <c r="E68" s="107">
        <f>(SUMIF('3. Posebni dio'!$C$7:$C$425,'2. Račun prihoda i rashoda'!C68,'3. Posebni dio'!$E$7:$E$425))</f>
        <v>1015000</v>
      </c>
      <c r="F68" s="107"/>
      <c r="G68" s="107"/>
    </row>
    <row r="69" spans="1:7" ht="15">
      <c r="A69" s="96"/>
      <c r="B69" s="96"/>
      <c r="C69" s="12"/>
      <c r="D69" s="12"/>
      <c r="E69" s="126"/>
      <c r="F69" s="126"/>
      <c r="G69" s="126"/>
    </row>
    <row r="70" spans="1:7" ht="7.5" customHeight="1">
      <c r="A70" s="79"/>
      <c r="B70" s="79"/>
      <c r="C70" s="127"/>
      <c r="D70" s="127"/>
      <c r="E70" s="128"/>
      <c r="F70" s="128"/>
      <c r="G70" s="128"/>
    </row>
    <row r="71" spans="1:7" ht="2.25" customHeight="1">
      <c r="A71" s="79"/>
      <c r="B71" s="79"/>
      <c r="C71" s="127"/>
      <c r="D71" s="127"/>
      <c r="E71" s="128"/>
      <c r="F71" s="128"/>
      <c r="G71" s="128"/>
    </row>
    <row r="72" spans="1:7" ht="9" customHeight="1">
      <c r="A72" s="79"/>
      <c r="B72" s="79"/>
      <c r="C72" s="127"/>
      <c r="D72" s="127"/>
      <c r="E72" s="128"/>
      <c r="F72" s="128"/>
      <c r="G72" s="128"/>
    </row>
    <row r="73" spans="1:7" ht="15.75">
      <c r="A73" s="19" t="s">
        <v>73</v>
      </c>
      <c r="B73" s="79"/>
      <c r="C73" s="127"/>
      <c r="D73" s="127"/>
      <c r="E73" s="128"/>
      <c r="F73" s="128"/>
      <c r="G73" s="128"/>
    </row>
    <row r="74" spans="1:7" ht="15">
      <c r="A74" s="79"/>
      <c r="B74" s="79"/>
      <c r="C74" s="127"/>
      <c r="D74" s="127"/>
      <c r="E74" s="128"/>
      <c r="F74" s="128"/>
      <c r="G74" s="128"/>
    </row>
    <row r="75" spans="1:7" ht="3" customHeight="1">
      <c r="A75" s="79"/>
      <c r="B75" s="79"/>
      <c r="C75" s="79"/>
      <c r="D75" s="127"/>
      <c r="E75" s="128"/>
      <c r="F75" s="128"/>
      <c r="G75" s="128"/>
    </row>
    <row r="76" spans="1:7" ht="15">
      <c r="A76" s="83"/>
      <c r="B76" s="83"/>
      <c r="C76" s="83"/>
      <c r="D76" s="129" t="s">
        <v>74</v>
      </c>
      <c r="E76" s="130">
        <f>E77</f>
        <v>12000000</v>
      </c>
      <c r="F76" s="130">
        <f>F77</f>
        <v>17000000</v>
      </c>
      <c r="G76" s="130">
        <f>G77</f>
        <v>20000000</v>
      </c>
    </row>
    <row r="77" spans="1:7" ht="15">
      <c r="A77" s="131">
        <v>8</v>
      </c>
      <c r="B77" s="110"/>
      <c r="C77" s="110"/>
      <c r="D77" s="132" t="s">
        <v>75</v>
      </c>
      <c r="E77" s="133">
        <f>E78</f>
        <v>12000000</v>
      </c>
      <c r="F77" s="133">
        <v>17000000</v>
      </c>
      <c r="G77" s="133">
        <v>20000000</v>
      </c>
    </row>
    <row r="78" spans="1:7" ht="15">
      <c r="A78" s="24"/>
      <c r="B78" s="34">
        <v>84</v>
      </c>
      <c r="C78" s="24"/>
      <c r="D78" s="134" t="s">
        <v>76</v>
      </c>
      <c r="E78" s="107">
        <v>12000000</v>
      </c>
      <c r="F78" s="107"/>
      <c r="G78" s="107"/>
    </row>
  </sheetData>
  <sheetProtection selectLockedCells="1" selectUnlockedCells="1"/>
  <printOptions/>
  <pageMargins left="0.5511811023622047" right="0.35433070866141736" top="0.7480314960629921" bottom="0.7480314960629921" header="0.5118110236220472" footer="0.5118110236220472"/>
  <pageSetup fitToHeight="0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0"/>
  <sheetViews>
    <sheetView tabSelected="1" view="pageBreakPreview" zoomScale="90" zoomScaleNormal="95" zoomScaleSheetLayoutView="90" zoomScalePageLayoutView="0" workbookViewId="0" topLeftCell="A1">
      <pane ySplit="6" topLeftCell="A25" activePane="bottomLeft" state="frozen"/>
      <selection pane="topLeft" activeCell="A1" sqref="A1"/>
      <selection pane="bottomLeft" activeCell="E49" sqref="E49"/>
    </sheetView>
  </sheetViews>
  <sheetFormatPr defaultColWidth="9.140625" defaultRowHeight="15"/>
  <cols>
    <col min="1" max="1" width="2.7109375" style="18" customWidth="1"/>
    <col min="2" max="2" width="3.421875" style="135" customWidth="1"/>
    <col min="3" max="3" width="4.421875" style="135" customWidth="1"/>
    <col min="4" max="4" width="57.8515625" style="0" customWidth="1"/>
    <col min="5" max="5" width="17.57421875" style="11" customWidth="1"/>
    <col min="6" max="7" width="15.421875" style="11" customWidth="1"/>
    <col min="8" max="8" width="0" style="0" hidden="1" customWidth="1"/>
  </cols>
  <sheetData>
    <row r="1" ht="15.75">
      <c r="A1" s="136" t="s">
        <v>77</v>
      </c>
    </row>
    <row r="2" spans="1:6" ht="21" customHeight="1">
      <c r="A2" s="137"/>
      <c r="D2" s="386" t="s">
        <v>78</v>
      </c>
      <c r="E2" s="386"/>
      <c r="F2" s="386"/>
    </row>
    <row r="3" spans="1:8" ht="33.75" customHeight="1">
      <c r="A3" s="387" t="s">
        <v>215</v>
      </c>
      <c r="B3" s="387"/>
      <c r="C3" s="387"/>
      <c r="D3" s="387"/>
      <c r="E3" s="387"/>
      <c r="F3" s="387"/>
      <c r="G3" s="387"/>
      <c r="H3" s="387"/>
    </row>
    <row r="5" spans="1:7" ht="67.5" customHeight="1">
      <c r="A5" s="138" t="s">
        <v>17</v>
      </c>
      <c r="B5" s="139" t="s">
        <v>18</v>
      </c>
      <c r="C5" s="139" t="s">
        <v>19</v>
      </c>
      <c r="D5" s="140" t="s">
        <v>79</v>
      </c>
      <c r="E5" s="9" t="s">
        <v>119</v>
      </c>
      <c r="F5" s="9" t="s">
        <v>120</v>
      </c>
      <c r="G5" s="9" t="s">
        <v>121</v>
      </c>
    </row>
    <row r="6" spans="1:7" ht="15">
      <c r="A6" s="140">
        <v>1</v>
      </c>
      <c r="B6" s="141">
        <v>2</v>
      </c>
      <c r="C6" s="141">
        <v>3</v>
      </c>
      <c r="D6" s="140">
        <v>4</v>
      </c>
      <c r="E6" s="142">
        <v>5</v>
      </c>
      <c r="F6" s="142">
        <v>6</v>
      </c>
      <c r="G6" s="142">
        <v>7</v>
      </c>
    </row>
    <row r="7" spans="1:7" ht="15">
      <c r="A7" s="143"/>
      <c r="B7" s="165"/>
      <c r="C7" s="165"/>
      <c r="D7" s="218" t="s">
        <v>80</v>
      </c>
      <c r="E7" s="219">
        <f>E8+E43</f>
        <v>18390000</v>
      </c>
      <c r="F7" s="219">
        <f>F8+F43</f>
        <v>25169000</v>
      </c>
      <c r="G7" s="219">
        <f>G8+G43</f>
        <v>28447000</v>
      </c>
    </row>
    <row r="8" spans="1:7" ht="24.75" customHeight="1">
      <c r="A8" s="244"/>
      <c r="B8" s="245"/>
      <c r="C8" s="246"/>
      <c r="D8" s="247" t="s">
        <v>81</v>
      </c>
      <c r="E8" s="248">
        <f>E9</f>
        <v>474000</v>
      </c>
      <c r="F8" s="248">
        <f>F9</f>
        <v>367000</v>
      </c>
      <c r="G8" s="248">
        <f>G9</f>
        <v>367500</v>
      </c>
    </row>
    <row r="9" spans="1:7" ht="21" customHeight="1">
      <c r="A9" s="249"/>
      <c r="B9" s="250"/>
      <c r="C9" s="224"/>
      <c r="D9" s="225" t="s">
        <v>82</v>
      </c>
      <c r="E9" s="223">
        <f>E11</f>
        <v>474000</v>
      </c>
      <c r="F9" s="223">
        <f>F11</f>
        <v>367000</v>
      </c>
      <c r="G9" s="223">
        <f>G11</f>
        <v>367500</v>
      </c>
    </row>
    <row r="10" spans="1:7" ht="15">
      <c r="A10" s="143"/>
      <c r="B10" s="144"/>
      <c r="C10" s="145"/>
      <c r="D10" s="146" t="s">
        <v>83</v>
      </c>
      <c r="E10" s="147"/>
      <c r="F10" s="147"/>
      <c r="G10" s="147"/>
    </row>
    <row r="11" spans="1:7" ht="30">
      <c r="A11" s="226"/>
      <c r="B11" s="227"/>
      <c r="C11" s="228"/>
      <c r="D11" s="229" t="s">
        <v>131</v>
      </c>
      <c r="E11" s="230">
        <f>E12+E26+E31+E36</f>
        <v>474000</v>
      </c>
      <c r="F11" s="230">
        <f>F12+F26+F31+F36</f>
        <v>367000</v>
      </c>
      <c r="G11" s="230">
        <f>G12+G26+G31+G36</f>
        <v>367500</v>
      </c>
    </row>
    <row r="12" spans="1:7" ht="15">
      <c r="A12" s="232"/>
      <c r="B12" s="233"/>
      <c r="C12" s="234"/>
      <c r="D12" s="235" t="s">
        <v>126</v>
      </c>
      <c r="E12" s="236">
        <f>E14</f>
        <v>360000</v>
      </c>
      <c r="F12" s="236">
        <f>F14</f>
        <v>360000</v>
      </c>
      <c r="G12" s="236">
        <f>G14</f>
        <v>360000</v>
      </c>
    </row>
    <row r="13" spans="1:7" ht="15">
      <c r="A13" s="148"/>
      <c r="B13" s="149"/>
      <c r="C13" s="150"/>
      <c r="D13" s="146" t="s">
        <v>28</v>
      </c>
      <c r="E13" s="151">
        <v>360000</v>
      </c>
      <c r="F13" s="151"/>
      <c r="G13" s="151"/>
    </row>
    <row r="14" spans="1:7" ht="15">
      <c r="A14" s="152">
        <v>3</v>
      </c>
      <c r="B14" s="153"/>
      <c r="C14" s="154"/>
      <c r="D14" s="155" t="s">
        <v>48</v>
      </c>
      <c r="E14" s="151">
        <f>E15+E18+E24</f>
        <v>360000</v>
      </c>
      <c r="F14" s="151">
        <f>F15+F18+F24</f>
        <v>360000</v>
      </c>
      <c r="G14" s="151">
        <f>G15+G18+G24</f>
        <v>360000</v>
      </c>
    </row>
    <row r="15" spans="1:7" ht="15">
      <c r="A15" s="152"/>
      <c r="B15" s="156">
        <v>31</v>
      </c>
      <c r="C15" s="154"/>
      <c r="D15" s="155" t="s">
        <v>49</v>
      </c>
      <c r="E15" s="151">
        <f>SUM(E16:E17)</f>
        <v>88000</v>
      </c>
      <c r="F15" s="151">
        <v>88000</v>
      </c>
      <c r="G15" s="151">
        <v>88000</v>
      </c>
    </row>
    <row r="16" spans="1:7" ht="15">
      <c r="A16" s="157"/>
      <c r="B16" s="156"/>
      <c r="C16" s="158">
        <v>311</v>
      </c>
      <c r="D16" s="159" t="s">
        <v>50</v>
      </c>
      <c r="E16" s="147">
        <v>75000</v>
      </c>
      <c r="F16" s="147"/>
      <c r="G16" s="147"/>
    </row>
    <row r="17" spans="1:7" ht="15">
      <c r="A17" s="157"/>
      <c r="B17" s="153"/>
      <c r="C17" s="158">
        <v>313</v>
      </c>
      <c r="D17" s="159" t="s">
        <v>52</v>
      </c>
      <c r="E17" s="147">
        <v>13000</v>
      </c>
      <c r="F17" s="147"/>
      <c r="G17" s="147"/>
    </row>
    <row r="18" spans="1:7" ht="15">
      <c r="A18" s="157"/>
      <c r="B18" s="156">
        <v>32</v>
      </c>
      <c r="C18" s="154"/>
      <c r="D18" s="155" t="s">
        <v>53</v>
      </c>
      <c r="E18" s="160">
        <f>SUM(E19:E23)</f>
        <v>252000</v>
      </c>
      <c r="F18" s="160">
        <v>252000</v>
      </c>
      <c r="G18" s="160">
        <v>252000</v>
      </c>
    </row>
    <row r="19" spans="1:7" ht="15">
      <c r="A19" s="152"/>
      <c r="B19" s="153"/>
      <c r="C19" s="158">
        <v>321</v>
      </c>
      <c r="D19" s="159" t="s">
        <v>84</v>
      </c>
      <c r="E19" s="147">
        <v>7000</v>
      </c>
      <c r="F19" s="147"/>
      <c r="G19" s="147"/>
    </row>
    <row r="20" spans="1:7" ht="15">
      <c r="A20" s="157"/>
      <c r="B20" s="156"/>
      <c r="C20" s="158">
        <v>322</v>
      </c>
      <c r="D20" s="159" t="s">
        <v>55</v>
      </c>
      <c r="E20" s="147">
        <v>15000</v>
      </c>
      <c r="F20" s="147"/>
      <c r="G20" s="147"/>
    </row>
    <row r="21" spans="1:7" ht="15">
      <c r="A21" s="157"/>
      <c r="B21" s="153"/>
      <c r="C21" s="158">
        <v>323</v>
      </c>
      <c r="D21" s="159" t="s">
        <v>56</v>
      </c>
      <c r="E21" s="147">
        <v>60000</v>
      </c>
      <c r="F21" s="147"/>
      <c r="G21" s="147"/>
    </row>
    <row r="22" spans="1:7" ht="15">
      <c r="A22" s="157"/>
      <c r="B22" s="153"/>
      <c r="C22" s="158">
        <v>324</v>
      </c>
      <c r="D22" s="159" t="s">
        <v>118</v>
      </c>
      <c r="E22" s="147">
        <v>20000</v>
      </c>
      <c r="F22" s="147"/>
      <c r="G22" s="147"/>
    </row>
    <row r="23" spans="1:7" ht="15">
      <c r="A23" s="157"/>
      <c r="B23" s="153"/>
      <c r="C23" s="158">
        <v>329</v>
      </c>
      <c r="D23" s="159" t="s">
        <v>58</v>
      </c>
      <c r="E23" s="147">
        <v>150000</v>
      </c>
      <c r="F23" s="147"/>
      <c r="G23" s="147"/>
    </row>
    <row r="24" spans="1:7" ht="15">
      <c r="A24" s="164"/>
      <c r="B24" s="165">
        <v>34</v>
      </c>
      <c r="C24" s="154"/>
      <c r="D24" s="155" t="s">
        <v>59</v>
      </c>
      <c r="E24" s="147">
        <v>20000</v>
      </c>
      <c r="F24" s="147">
        <v>20000</v>
      </c>
      <c r="G24" s="147">
        <v>20000</v>
      </c>
    </row>
    <row r="25" spans="1:7" ht="15">
      <c r="A25" s="164"/>
      <c r="B25" s="144"/>
      <c r="C25" s="158">
        <v>343</v>
      </c>
      <c r="D25" s="159" t="s">
        <v>60</v>
      </c>
      <c r="E25" s="147">
        <v>20000</v>
      </c>
      <c r="F25" s="147"/>
      <c r="G25" s="147"/>
    </row>
    <row r="26" spans="1:7" ht="15">
      <c r="A26" s="239"/>
      <c r="B26" s="237"/>
      <c r="C26" s="234"/>
      <c r="D26" s="235" t="s">
        <v>127</v>
      </c>
      <c r="E26" s="238">
        <f>E28</f>
        <v>5000</v>
      </c>
      <c r="F26" s="238">
        <f>F28</f>
        <v>5000</v>
      </c>
      <c r="G26" s="238">
        <f>G28</f>
        <v>5000</v>
      </c>
    </row>
    <row r="27" spans="1:7" ht="15">
      <c r="A27" s="157"/>
      <c r="B27" s="153"/>
      <c r="C27" s="161"/>
      <c r="D27" s="146" t="s">
        <v>23</v>
      </c>
      <c r="E27" s="37">
        <v>5000</v>
      </c>
      <c r="F27" s="37"/>
      <c r="G27" s="37"/>
    </row>
    <row r="28" spans="1:7" ht="15">
      <c r="A28" s="152">
        <v>3</v>
      </c>
      <c r="B28" s="153"/>
      <c r="C28" s="154"/>
      <c r="D28" s="155" t="s">
        <v>48</v>
      </c>
      <c r="E28" s="160">
        <f>E29</f>
        <v>5000</v>
      </c>
      <c r="F28" s="160">
        <f>F29</f>
        <v>5000</v>
      </c>
      <c r="G28" s="160">
        <f>G29</f>
        <v>5000</v>
      </c>
    </row>
    <row r="29" spans="1:7" ht="15">
      <c r="A29" s="157"/>
      <c r="B29" s="156">
        <v>32</v>
      </c>
      <c r="C29" s="154"/>
      <c r="D29" s="155" t="s">
        <v>53</v>
      </c>
      <c r="E29" s="160">
        <f>E30</f>
        <v>5000</v>
      </c>
      <c r="F29" s="160">
        <v>5000</v>
      </c>
      <c r="G29" s="160">
        <v>5000</v>
      </c>
    </row>
    <row r="30" spans="1:7" ht="15">
      <c r="A30" s="157"/>
      <c r="B30" s="153"/>
      <c r="C30" s="158">
        <v>329</v>
      </c>
      <c r="D30" s="159" t="s">
        <v>58</v>
      </c>
      <c r="E30" s="147">
        <v>5000</v>
      </c>
      <c r="F30" s="147"/>
      <c r="G30" s="147"/>
    </row>
    <row r="31" spans="1:7" ht="15">
      <c r="A31" s="239"/>
      <c r="B31" s="237"/>
      <c r="C31" s="240"/>
      <c r="D31" s="235" t="s">
        <v>128</v>
      </c>
      <c r="E31" s="238">
        <f>E33</f>
        <v>2500</v>
      </c>
      <c r="F31" s="238">
        <f>F33</f>
        <v>2000</v>
      </c>
      <c r="G31" s="241">
        <f>G33</f>
        <v>2500</v>
      </c>
    </row>
    <row r="32" spans="1:7" ht="15">
      <c r="A32" s="162"/>
      <c r="B32" s="163"/>
      <c r="C32" s="150"/>
      <c r="D32" s="146" t="s">
        <v>28</v>
      </c>
      <c r="E32" s="61">
        <v>2500</v>
      </c>
      <c r="F32" s="61"/>
      <c r="G32" s="61"/>
    </row>
    <row r="33" spans="1:7" ht="15">
      <c r="A33" s="152">
        <v>3</v>
      </c>
      <c r="B33" s="153"/>
      <c r="C33" s="154"/>
      <c r="D33" s="155" t="s">
        <v>48</v>
      </c>
      <c r="E33" s="160">
        <f>E34</f>
        <v>2500</v>
      </c>
      <c r="F33" s="160">
        <f>F34</f>
        <v>2000</v>
      </c>
      <c r="G33" s="160">
        <f>G34</f>
        <v>2500</v>
      </c>
    </row>
    <row r="34" spans="1:7" ht="15">
      <c r="A34" s="164"/>
      <c r="B34" s="165">
        <v>38</v>
      </c>
      <c r="C34" s="154"/>
      <c r="D34" s="155" t="s">
        <v>63</v>
      </c>
      <c r="E34" s="160">
        <f>E35</f>
        <v>2500</v>
      </c>
      <c r="F34" s="160">
        <v>2000</v>
      </c>
      <c r="G34" s="160">
        <v>2500</v>
      </c>
    </row>
    <row r="35" spans="1:7" ht="15">
      <c r="A35" s="164"/>
      <c r="B35" s="144"/>
      <c r="C35" s="158">
        <v>381</v>
      </c>
      <c r="D35" s="159" t="s">
        <v>64</v>
      </c>
      <c r="E35" s="147">
        <v>2500</v>
      </c>
      <c r="F35" s="147"/>
      <c r="G35" s="147"/>
    </row>
    <row r="36" spans="1:7" ht="15">
      <c r="A36" s="242"/>
      <c r="B36" s="243"/>
      <c r="C36" s="240"/>
      <c r="D36" s="235" t="s">
        <v>129</v>
      </c>
      <c r="E36" s="238">
        <f>E38</f>
        <v>106500</v>
      </c>
      <c r="F36" s="238">
        <f>F38</f>
        <v>0</v>
      </c>
      <c r="G36" s="238">
        <f>G38</f>
        <v>0</v>
      </c>
    </row>
    <row r="37" spans="1:7" s="1" customFormat="1" ht="15">
      <c r="A37" s="166"/>
      <c r="B37" s="167"/>
      <c r="C37" s="168"/>
      <c r="D37" s="146" t="s">
        <v>28</v>
      </c>
      <c r="E37" s="61">
        <v>106500</v>
      </c>
      <c r="F37" s="61"/>
      <c r="G37" s="61"/>
    </row>
    <row r="38" spans="1:7" ht="15">
      <c r="A38" s="169">
        <v>3</v>
      </c>
      <c r="B38" s="144"/>
      <c r="C38" s="154"/>
      <c r="D38" s="155" t="s">
        <v>48</v>
      </c>
      <c r="E38" s="160">
        <f>E39+E41</f>
        <v>106500</v>
      </c>
      <c r="F38" s="160">
        <f>F39</f>
        <v>0</v>
      </c>
      <c r="G38" s="160">
        <f>G39</f>
        <v>0</v>
      </c>
    </row>
    <row r="39" spans="1:7" ht="15">
      <c r="A39" s="169"/>
      <c r="B39" s="165">
        <v>32</v>
      </c>
      <c r="C39" s="154"/>
      <c r="D39" s="155" t="s">
        <v>53</v>
      </c>
      <c r="E39" s="160">
        <f>SUM(E40:E40)</f>
        <v>80000</v>
      </c>
      <c r="F39" s="160">
        <v>0</v>
      </c>
      <c r="G39" s="160">
        <v>0</v>
      </c>
    </row>
    <row r="40" spans="1:7" ht="15">
      <c r="A40" s="170"/>
      <c r="B40" s="144"/>
      <c r="C40" s="158">
        <v>329</v>
      </c>
      <c r="D40" s="159" t="s">
        <v>58</v>
      </c>
      <c r="E40" s="147">
        <v>80000</v>
      </c>
      <c r="F40" s="147"/>
      <c r="G40" s="147"/>
    </row>
    <row r="41" spans="1:7" ht="15">
      <c r="A41" s="170"/>
      <c r="B41" s="165">
        <v>38</v>
      </c>
      <c r="C41" s="154"/>
      <c r="D41" s="155" t="s">
        <v>63</v>
      </c>
      <c r="E41" s="160">
        <v>26500</v>
      </c>
      <c r="F41" s="160">
        <v>0</v>
      </c>
      <c r="G41" s="160">
        <v>0</v>
      </c>
    </row>
    <row r="42" spans="1:7" ht="15">
      <c r="A42" s="170"/>
      <c r="B42" s="144"/>
      <c r="C42" s="158">
        <v>381</v>
      </c>
      <c r="D42" s="159" t="s">
        <v>125</v>
      </c>
      <c r="E42" s="147">
        <v>26500</v>
      </c>
      <c r="F42" s="147"/>
      <c r="G42" s="147"/>
    </row>
    <row r="43" spans="1:7" ht="23.25" customHeight="1">
      <c r="A43" s="254"/>
      <c r="B43" s="245"/>
      <c r="C43" s="255"/>
      <c r="D43" s="256" t="s">
        <v>85</v>
      </c>
      <c r="E43" s="248">
        <f>E44+E66+E318+E334+E368+E403+E414</f>
        <v>17916000</v>
      </c>
      <c r="F43" s="248">
        <f>F44+F66+F318+F334+F368+F403+F414</f>
        <v>24802000</v>
      </c>
      <c r="G43" s="248">
        <f>G44+G66+G318+G334+G368+G403+G414</f>
        <v>28079500</v>
      </c>
    </row>
    <row r="44" spans="1:7" ht="21" customHeight="1">
      <c r="A44" s="220"/>
      <c r="B44" s="251"/>
      <c r="C44" s="252"/>
      <c r="D44" s="253" t="s">
        <v>86</v>
      </c>
      <c r="E44" s="223">
        <f>E46</f>
        <v>257500</v>
      </c>
      <c r="F44" s="223">
        <f>F46</f>
        <v>257500</v>
      </c>
      <c r="G44" s="223">
        <f>G46</f>
        <v>257500</v>
      </c>
    </row>
    <row r="45" spans="1:7" ht="15">
      <c r="A45" s="164"/>
      <c r="B45" s="144"/>
      <c r="C45" s="145"/>
      <c r="D45" s="146" t="s">
        <v>83</v>
      </c>
      <c r="E45" s="147"/>
      <c r="F45" s="147"/>
      <c r="G45" s="147"/>
    </row>
    <row r="46" spans="1:7" ht="30">
      <c r="A46" s="257"/>
      <c r="B46" s="258"/>
      <c r="C46" s="228"/>
      <c r="D46" s="229" t="s">
        <v>132</v>
      </c>
      <c r="E46" s="259">
        <f>E47</f>
        <v>257500</v>
      </c>
      <c r="F46" s="259">
        <f>F47</f>
        <v>257500</v>
      </c>
      <c r="G46" s="259">
        <f>G47</f>
        <v>257500</v>
      </c>
    </row>
    <row r="47" spans="1:7" ht="15">
      <c r="A47" s="260"/>
      <c r="B47" s="261"/>
      <c r="C47" s="262"/>
      <c r="D47" s="231" t="s">
        <v>133</v>
      </c>
      <c r="E47" s="263">
        <f>E49+E63</f>
        <v>257500</v>
      </c>
      <c r="F47" s="263">
        <f>F49+F63</f>
        <v>257500</v>
      </c>
      <c r="G47" s="263">
        <f>G49+G63</f>
        <v>257500</v>
      </c>
    </row>
    <row r="48" spans="1:7" ht="15">
      <c r="A48" s="164"/>
      <c r="B48" s="144"/>
      <c r="C48" s="150"/>
      <c r="D48" s="146" t="s">
        <v>23</v>
      </c>
      <c r="E48" s="160">
        <v>235500</v>
      </c>
      <c r="F48" s="160"/>
      <c r="G48" s="160"/>
    </row>
    <row r="49" spans="1:7" ht="15">
      <c r="A49" s="143">
        <v>3</v>
      </c>
      <c r="B49" s="165"/>
      <c r="C49" s="154"/>
      <c r="D49" s="155" t="s">
        <v>48</v>
      </c>
      <c r="E49" s="160">
        <f>E50+E54+E61</f>
        <v>252500</v>
      </c>
      <c r="F49" s="160">
        <f>F50+F54+F61</f>
        <v>252500</v>
      </c>
      <c r="G49" s="160">
        <f>G50+G54+G61</f>
        <v>252500</v>
      </c>
    </row>
    <row r="50" spans="1:7" ht="15">
      <c r="A50" s="164"/>
      <c r="B50" s="165">
        <v>31</v>
      </c>
      <c r="C50" s="154"/>
      <c r="D50" s="155" t="s">
        <v>49</v>
      </c>
      <c r="E50" s="160">
        <f>E51+E52+E53</f>
        <v>186500</v>
      </c>
      <c r="F50" s="160">
        <v>186500</v>
      </c>
      <c r="G50" s="160">
        <v>186500</v>
      </c>
    </row>
    <row r="51" spans="1:7" ht="15">
      <c r="A51" s="164"/>
      <c r="B51" s="165"/>
      <c r="C51" s="158">
        <v>311</v>
      </c>
      <c r="D51" s="159" t="s">
        <v>50</v>
      </c>
      <c r="E51" s="147">
        <v>155000</v>
      </c>
      <c r="F51" s="147"/>
      <c r="G51" s="147"/>
    </row>
    <row r="52" spans="1:7" ht="15">
      <c r="A52" s="164"/>
      <c r="B52" s="144"/>
      <c r="C52" s="158">
        <v>312</v>
      </c>
      <c r="D52" s="159" t="s">
        <v>51</v>
      </c>
      <c r="E52" s="147">
        <v>5000</v>
      </c>
      <c r="F52" s="147"/>
      <c r="G52" s="147"/>
    </row>
    <row r="53" spans="1:7" ht="15">
      <c r="A53" s="164"/>
      <c r="B53" s="165"/>
      <c r="C53" s="158">
        <v>313</v>
      </c>
      <c r="D53" s="159" t="s">
        <v>52</v>
      </c>
      <c r="E53" s="147">
        <v>26500</v>
      </c>
      <c r="F53" s="147"/>
      <c r="G53" s="147"/>
    </row>
    <row r="54" spans="1:7" ht="15">
      <c r="A54" s="164"/>
      <c r="B54" s="165">
        <v>32</v>
      </c>
      <c r="C54" s="154"/>
      <c r="D54" s="155" t="s">
        <v>53</v>
      </c>
      <c r="E54" s="160">
        <f>E55+E56+E57+E59</f>
        <v>60000</v>
      </c>
      <c r="F54" s="160">
        <v>60000</v>
      </c>
      <c r="G54" s="160">
        <v>60000</v>
      </c>
    </row>
    <row r="55" spans="1:7" ht="15">
      <c r="A55" s="164"/>
      <c r="B55" s="144"/>
      <c r="C55" s="158">
        <v>321</v>
      </c>
      <c r="D55" s="159" t="s">
        <v>54</v>
      </c>
      <c r="E55" s="147">
        <v>4000</v>
      </c>
      <c r="F55" s="147"/>
      <c r="G55" s="147"/>
    </row>
    <row r="56" spans="1:7" ht="15">
      <c r="A56" s="164"/>
      <c r="B56" s="144"/>
      <c r="C56" s="158">
        <v>322</v>
      </c>
      <c r="D56" s="159" t="s">
        <v>55</v>
      </c>
      <c r="E56" s="147">
        <v>15000</v>
      </c>
      <c r="F56" s="147"/>
      <c r="G56" s="147"/>
    </row>
    <row r="57" spans="1:7" ht="15">
      <c r="A57" s="164"/>
      <c r="B57" s="144"/>
      <c r="C57" s="158">
        <v>323</v>
      </c>
      <c r="D57" s="159" t="s">
        <v>56</v>
      </c>
      <c r="E57" s="147">
        <v>30000</v>
      </c>
      <c r="F57" s="147"/>
      <c r="G57" s="147"/>
    </row>
    <row r="58" spans="1:7" ht="15">
      <c r="A58" s="148"/>
      <c r="B58" s="149"/>
      <c r="C58" s="150"/>
      <c r="D58" s="146" t="s">
        <v>28</v>
      </c>
      <c r="E58" s="160">
        <v>11000</v>
      </c>
      <c r="F58" s="147"/>
      <c r="G58" s="147"/>
    </row>
    <row r="59" spans="1:7" ht="18" customHeight="1">
      <c r="A59" s="164"/>
      <c r="B59" s="144"/>
      <c r="C59" s="158">
        <v>324</v>
      </c>
      <c r="D59" s="159" t="s">
        <v>253</v>
      </c>
      <c r="E59" s="147">
        <v>11000</v>
      </c>
      <c r="F59" s="147"/>
      <c r="G59" s="147"/>
    </row>
    <row r="60" spans="1:7" ht="19.5" customHeight="1">
      <c r="A60" s="164"/>
      <c r="B60" s="144"/>
      <c r="C60" s="158"/>
      <c r="D60" s="146" t="s">
        <v>23</v>
      </c>
      <c r="E60" s="160">
        <v>11000</v>
      </c>
      <c r="F60" s="147"/>
      <c r="G60" s="147"/>
    </row>
    <row r="61" spans="1:7" ht="15">
      <c r="A61" s="164"/>
      <c r="B61" s="165">
        <v>34</v>
      </c>
      <c r="C61" s="154"/>
      <c r="D61" s="155" t="s">
        <v>59</v>
      </c>
      <c r="E61" s="160">
        <f>E62</f>
        <v>6000</v>
      </c>
      <c r="F61" s="160">
        <v>6000</v>
      </c>
      <c r="G61" s="160">
        <v>6000</v>
      </c>
    </row>
    <row r="62" spans="1:7" ht="15">
      <c r="A62" s="164"/>
      <c r="B62" s="144"/>
      <c r="C62" s="158">
        <v>343</v>
      </c>
      <c r="D62" s="159" t="s">
        <v>60</v>
      </c>
      <c r="E62" s="147">
        <v>6000</v>
      </c>
      <c r="F62" s="147"/>
      <c r="G62" s="147"/>
    </row>
    <row r="63" spans="1:7" ht="15">
      <c r="A63" s="143">
        <v>4</v>
      </c>
      <c r="B63" s="144"/>
      <c r="C63" s="154"/>
      <c r="D63" s="155" t="s">
        <v>66</v>
      </c>
      <c r="E63" s="160">
        <f>E64</f>
        <v>5000</v>
      </c>
      <c r="F63" s="160">
        <f>F64</f>
        <v>5000</v>
      </c>
      <c r="G63" s="160">
        <f>G64</f>
        <v>5000</v>
      </c>
    </row>
    <row r="64" spans="1:7" ht="15">
      <c r="A64" s="164"/>
      <c r="B64" s="165">
        <v>42</v>
      </c>
      <c r="C64" s="154"/>
      <c r="D64" s="155" t="s">
        <v>87</v>
      </c>
      <c r="E64" s="160">
        <f>E65</f>
        <v>5000</v>
      </c>
      <c r="F64" s="160">
        <v>5000</v>
      </c>
      <c r="G64" s="160">
        <v>5000</v>
      </c>
    </row>
    <row r="65" spans="1:7" ht="15">
      <c r="A65" s="164"/>
      <c r="B65" s="144"/>
      <c r="C65" s="158">
        <v>422</v>
      </c>
      <c r="D65" s="159" t="s">
        <v>71</v>
      </c>
      <c r="E65" s="147">
        <v>5000</v>
      </c>
      <c r="F65" s="147"/>
      <c r="G65" s="147"/>
    </row>
    <row r="66" spans="1:7" ht="23.25" customHeight="1">
      <c r="A66" s="220"/>
      <c r="B66" s="221"/>
      <c r="C66" s="222"/>
      <c r="D66" s="253" t="s">
        <v>88</v>
      </c>
      <c r="E66" s="223">
        <f>E67+E89+E115+E183+E190</f>
        <v>16023500</v>
      </c>
      <c r="F66" s="223">
        <f>F67+F89+F115+F183+F190</f>
        <v>22909500</v>
      </c>
      <c r="G66" s="223">
        <f>G67+G89+G115+G183+G190</f>
        <v>26187000</v>
      </c>
    </row>
    <row r="67" spans="1:7" ht="23.25" customHeight="1">
      <c r="A67" s="264"/>
      <c r="B67" s="265"/>
      <c r="C67" s="266"/>
      <c r="D67" s="267" t="s">
        <v>137</v>
      </c>
      <c r="E67" s="268">
        <f>E69+E81</f>
        <v>235500</v>
      </c>
      <c r="F67" s="268">
        <f>F69+F81</f>
        <v>235500</v>
      </c>
      <c r="G67" s="268">
        <f>G69+G81</f>
        <v>235500</v>
      </c>
    </row>
    <row r="68" spans="1:7" ht="15">
      <c r="A68" s="164"/>
      <c r="B68" s="144"/>
      <c r="C68" s="144"/>
      <c r="D68" s="146" t="s">
        <v>89</v>
      </c>
      <c r="E68" s="147"/>
      <c r="F68" s="147"/>
      <c r="G68" s="147"/>
    </row>
    <row r="69" spans="1:7" ht="15">
      <c r="A69" s="260"/>
      <c r="B69" s="261"/>
      <c r="C69" s="261"/>
      <c r="D69" s="231" t="s">
        <v>134</v>
      </c>
      <c r="E69" s="263">
        <f>E71</f>
        <v>80000</v>
      </c>
      <c r="F69" s="263">
        <f>F71</f>
        <v>80000</v>
      </c>
      <c r="G69" s="263">
        <f>G71</f>
        <v>80000</v>
      </c>
    </row>
    <row r="70" spans="1:7" ht="15">
      <c r="A70" s="164"/>
      <c r="B70" s="144"/>
      <c r="C70" s="144"/>
      <c r="D70" s="146" t="s">
        <v>28</v>
      </c>
      <c r="E70" s="160">
        <v>80000</v>
      </c>
      <c r="F70" s="160"/>
      <c r="G70" s="160"/>
    </row>
    <row r="71" spans="1:7" ht="15">
      <c r="A71" s="143">
        <v>3</v>
      </c>
      <c r="B71" s="144"/>
      <c r="C71" s="144"/>
      <c r="D71" s="155" t="s">
        <v>48</v>
      </c>
      <c r="E71" s="160">
        <f>E72+E76+E79</f>
        <v>80000</v>
      </c>
      <c r="F71" s="160">
        <f>F72+F76+F79</f>
        <v>80000</v>
      </c>
      <c r="G71" s="160">
        <f>G72+G76+G79</f>
        <v>80000</v>
      </c>
    </row>
    <row r="72" spans="1:7" ht="15">
      <c r="A72" s="143"/>
      <c r="B72" s="165">
        <v>31</v>
      </c>
      <c r="C72" s="154"/>
      <c r="D72" s="155" t="s">
        <v>49</v>
      </c>
      <c r="E72" s="160">
        <f>E73+E74+E75</f>
        <v>59000</v>
      </c>
      <c r="F72" s="160">
        <v>59000</v>
      </c>
      <c r="G72" s="160">
        <v>59000</v>
      </c>
    </row>
    <row r="73" spans="1:7" ht="15">
      <c r="A73" s="164"/>
      <c r="B73" s="165"/>
      <c r="C73" s="158">
        <v>311</v>
      </c>
      <c r="D73" s="159" t="s">
        <v>50</v>
      </c>
      <c r="E73" s="172">
        <v>48000</v>
      </c>
      <c r="F73" s="147"/>
      <c r="G73" s="147"/>
    </row>
    <row r="74" spans="1:7" ht="15">
      <c r="A74" s="164"/>
      <c r="B74" s="144"/>
      <c r="C74" s="158">
        <v>312</v>
      </c>
      <c r="D74" s="159" t="s">
        <v>51</v>
      </c>
      <c r="E74" s="147">
        <v>2500</v>
      </c>
      <c r="F74" s="147"/>
      <c r="G74" s="147"/>
    </row>
    <row r="75" spans="1:7" ht="15">
      <c r="A75" s="164"/>
      <c r="B75" s="144"/>
      <c r="C75" s="158">
        <v>313</v>
      </c>
      <c r="D75" s="159" t="s">
        <v>90</v>
      </c>
      <c r="E75" s="147">
        <v>8500</v>
      </c>
      <c r="F75" s="147"/>
      <c r="G75" s="147"/>
    </row>
    <row r="76" spans="1:7" ht="15">
      <c r="A76" s="164"/>
      <c r="B76" s="165">
        <v>32</v>
      </c>
      <c r="C76" s="158"/>
      <c r="D76" s="155" t="s">
        <v>53</v>
      </c>
      <c r="E76" s="160">
        <f>SUM(E77:E78)</f>
        <v>16000</v>
      </c>
      <c r="F76" s="160">
        <v>16000</v>
      </c>
      <c r="G76" s="160">
        <v>16000</v>
      </c>
    </row>
    <row r="77" spans="1:7" ht="15">
      <c r="A77" s="164"/>
      <c r="B77" s="165"/>
      <c r="C77" s="158">
        <v>321</v>
      </c>
      <c r="D77" s="159" t="s">
        <v>91</v>
      </c>
      <c r="E77" s="147">
        <v>6000</v>
      </c>
      <c r="F77" s="147"/>
      <c r="G77" s="147"/>
    </row>
    <row r="78" spans="1:7" ht="15">
      <c r="A78" s="164"/>
      <c r="B78" s="165"/>
      <c r="C78" s="158">
        <v>323</v>
      </c>
      <c r="D78" s="159" t="s">
        <v>130</v>
      </c>
      <c r="E78" s="147">
        <v>10000</v>
      </c>
      <c r="F78" s="147"/>
      <c r="G78" s="147"/>
    </row>
    <row r="79" spans="1:7" ht="15">
      <c r="A79" s="164"/>
      <c r="B79" s="165">
        <v>34</v>
      </c>
      <c r="C79" s="154"/>
      <c r="D79" s="155" t="s">
        <v>59</v>
      </c>
      <c r="E79" s="160">
        <v>5000</v>
      </c>
      <c r="F79" s="160">
        <v>5000</v>
      </c>
      <c r="G79" s="160">
        <v>5000</v>
      </c>
    </row>
    <row r="80" spans="1:7" ht="15">
      <c r="A80" s="164"/>
      <c r="B80" s="165"/>
      <c r="C80" s="158">
        <v>343</v>
      </c>
      <c r="D80" s="159" t="s">
        <v>60</v>
      </c>
      <c r="E80" s="147">
        <v>5000</v>
      </c>
      <c r="F80" s="160"/>
      <c r="G80" s="160"/>
    </row>
    <row r="81" spans="1:7" ht="15">
      <c r="A81" s="269"/>
      <c r="B81" s="270"/>
      <c r="C81" s="270"/>
      <c r="D81" s="271" t="s">
        <v>135</v>
      </c>
      <c r="E81" s="263">
        <f>E83</f>
        <v>155500</v>
      </c>
      <c r="F81" s="263">
        <f>F83</f>
        <v>155500</v>
      </c>
      <c r="G81" s="263">
        <f>G83</f>
        <v>155500</v>
      </c>
    </row>
    <row r="82" spans="1:7" ht="15">
      <c r="A82" s="164"/>
      <c r="B82" s="144"/>
      <c r="C82" s="144"/>
      <c r="D82" s="159" t="s">
        <v>28</v>
      </c>
      <c r="E82" s="147">
        <v>155500</v>
      </c>
      <c r="F82" s="147"/>
      <c r="G82" s="147"/>
    </row>
    <row r="83" spans="1:7" ht="15">
      <c r="A83" s="143">
        <v>3</v>
      </c>
      <c r="B83" s="165"/>
      <c r="C83" s="165"/>
      <c r="D83" s="155" t="s">
        <v>48</v>
      </c>
      <c r="E83" s="160">
        <f>E84+E87</f>
        <v>155500</v>
      </c>
      <c r="F83" s="160">
        <f>F84+F87</f>
        <v>155500</v>
      </c>
      <c r="G83" s="160">
        <f>G84+G87</f>
        <v>155500</v>
      </c>
    </row>
    <row r="84" spans="1:7" ht="15">
      <c r="A84" s="143"/>
      <c r="B84" s="165">
        <v>31</v>
      </c>
      <c r="C84" s="165"/>
      <c r="D84" s="155" t="s">
        <v>49</v>
      </c>
      <c r="E84" s="160">
        <f>SUM(E85:E86)</f>
        <v>141000</v>
      </c>
      <c r="F84" s="160">
        <v>141000</v>
      </c>
      <c r="G84" s="160">
        <v>141000</v>
      </c>
    </row>
    <row r="85" spans="1:7" ht="15">
      <c r="A85" s="164"/>
      <c r="B85" s="144"/>
      <c r="C85" s="144">
        <v>311</v>
      </c>
      <c r="D85" s="159" t="s">
        <v>50</v>
      </c>
      <c r="E85" s="147">
        <v>120000</v>
      </c>
      <c r="F85" s="147"/>
      <c r="G85" s="147"/>
    </row>
    <row r="86" spans="1:7" ht="15">
      <c r="A86" s="164"/>
      <c r="B86" s="144"/>
      <c r="C86" s="144">
        <v>313</v>
      </c>
      <c r="D86" s="159" t="s">
        <v>90</v>
      </c>
      <c r="E86" s="147">
        <v>21000</v>
      </c>
      <c r="F86" s="147"/>
      <c r="G86" s="147"/>
    </row>
    <row r="87" spans="1:7" ht="15">
      <c r="A87" s="143"/>
      <c r="B87" s="165">
        <v>32</v>
      </c>
      <c r="C87" s="165"/>
      <c r="D87" s="155" t="s">
        <v>53</v>
      </c>
      <c r="E87" s="160">
        <v>14500</v>
      </c>
      <c r="F87" s="160">
        <v>14500</v>
      </c>
      <c r="G87" s="160">
        <v>14500</v>
      </c>
    </row>
    <row r="88" spans="1:7" ht="15">
      <c r="A88" s="164"/>
      <c r="B88" s="144"/>
      <c r="C88" s="144">
        <v>321</v>
      </c>
      <c r="D88" s="159" t="s">
        <v>91</v>
      </c>
      <c r="E88" s="147">
        <v>14500</v>
      </c>
      <c r="F88" s="147"/>
      <c r="G88" s="147"/>
    </row>
    <row r="89" spans="1:7" ht="24.75" customHeight="1">
      <c r="A89" s="272"/>
      <c r="B89" s="258"/>
      <c r="C89" s="258"/>
      <c r="D89" s="229" t="s">
        <v>136</v>
      </c>
      <c r="E89" s="268">
        <f>E91+E97+E103+E109</f>
        <v>393000</v>
      </c>
      <c r="F89" s="268">
        <f>F91+F97+F103+F109</f>
        <v>393000</v>
      </c>
      <c r="G89" s="268">
        <f>G91+G97+G103+G109</f>
        <v>393000</v>
      </c>
    </row>
    <row r="90" spans="1:7" ht="15">
      <c r="A90" s="164"/>
      <c r="B90" s="173"/>
      <c r="C90" s="173"/>
      <c r="D90" s="146" t="s">
        <v>92</v>
      </c>
      <c r="E90" s="37"/>
      <c r="F90" s="37"/>
      <c r="G90" s="37"/>
    </row>
    <row r="91" spans="1:7" ht="21.75" customHeight="1">
      <c r="A91" s="273"/>
      <c r="B91" s="274"/>
      <c r="C91" s="274"/>
      <c r="D91" s="275" t="s">
        <v>138</v>
      </c>
      <c r="E91" s="276">
        <f>E93</f>
        <v>138000</v>
      </c>
      <c r="F91" s="276">
        <f>F93</f>
        <v>138000</v>
      </c>
      <c r="G91" s="276">
        <f>G93</f>
        <v>138000</v>
      </c>
    </row>
    <row r="92" spans="1:7" ht="15">
      <c r="A92" s="164"/>
      <c r="B92" s="144"/>
      <c r="C92" s="144"/>
      <c r="D92" s="146" t="s">
        <v>36</v>
      </c>
      <c r="E92" s="160">
        <v>138000</v>
      </c>
      <c r="F92" s="160"/>
      <c r="G92" s="160"/>
    </row>
    <row r="93" spans="1:7" ht="15">
      <c r="A93" s="143">
        <v>3</v>
      </c>
      <c r="B93" s="144"/>
      <c r="C93" s="144"/>
      <c r="D93" s="155" t="s">
        <v>48</v>
      </c>
      <c r="E93" s="160">
        <f>E94</f>
        <v>138000</v>
      </c>
      <c r="F93" s="160">
        <f>F94</f>
        <v>138000</v>
      </c>
      <c r="G93" s="160">
        <f>G94</f>
        <v>138000</v>
      </c>
    </row>
    <row r="94" spans="1:7" ht="15">
      <c r="A94" s="164"/>
      <c r="B94" s="165">
        <v>32</v>
      </c>
      <c r="C94" s="144"/>
      <c r="D94" s="155" t="s">
        <v>53</v>
      </c>
      <c r="E94" s="160">
        <f>E95+E96</f>
        <v>138000</v>
      </c>
      <c r="F94" s="160">
        <v>138000</v>
      </c>
      <c r="G94" s="160">
        <v>138000</v>
      </c>
    </row>
    <row r="95" spans="1:7" ht="15">
      <c r="A95" s="164"/>
      <c r="B95" s="144"/>
      <c r="C95" s="158">
        <v>322</v>
      </c>
      <c r="D95" s="159" t="s">
        <v>55</v>
      </c>
      <c r="E95" s="147">
        <v>10000</v>
      </c>
      <c r="F95" s="147"/>
      <c r="G95" s="147"/>
    </row>
    <row r="96" spans="1:7" ht="15">
      <c r="A96" s="164"/>
      <c r="B96" s="144"/>
      <c r="C96" s="144">
        <v>323</v>
      </c>
      <c r="D96" s="159" t="s">
        <v>56</v>
      </c>
      <c r="E96" s="147">
        <v>128000</v>
      </c>
      <c r="F96" s="147"/>
      <c r="G96" s="147"/>
    </row>
    <row r="97" spans="1:7" ht="22.5" customHeight="1">
      <c r="A97" s="277"/>
      <c r="B97" s="274"/>
      <c r="C97" s="274"/>
      <c r="D97" s="275" t="s">
        <v>139</v>
      </c>
      <c r="E97" s="276">
        <f>E99</f>
        <v>110000</v>
      </c>
      <c r="F97" s="276">
        <f>F99</f>
        <v>110000</v>
      </c>
      <c r="G97" s="276">
        <f>G99</f>
        <v>110000</v>
      </c>
    </row>
    <row r="98" spans="1:7" ht="15">
      <c r="A98" s="164"/>
      <c r="B98" s="144"/>
      <c r="C98" s="144"/>
      <c r="D98" s="146" t="s">
        <v>36</v>
      </c>
      <c r="E98" s="160">
        <v>110000</v>
      </c>
      <c r="F98" s="160"/>
      <c r="G98" s="160"/>
    </row>
    <row r="99" spans="1:7" ht="15">
      <c r="A99" s="143">
        <v>3</v>
      </c>
      <c r="B99" s="144"/>
      <c r="C99" s="144"/>
      <c r="D99" s="155" t="s">
        <v>48</v>
      </c>
      <c r="E99" s="160">
        <f>E100</f>
        <v>110000</v>
      </c>
      <c r="F99" s="160">
        <f>F100</f>
        <v>110000</v>
      </c>
      <c r="G99" s="160">
        <f>G100</f>
        <v>110000</v>
      </c>
    </row>
    <row r="100" spans="1:7" ht="15">
      <c r="A100" s="164"/>
      <c r="B100" s="165">
        <v>32</v>
      </c>
      <c r="C100" s="144"/>
      <c r="D100" s="155" t="s">
        <v>53</v>
      </c>
      <c r="E100" s="160">
        <f>E101+E102</f>
        <v>110000</v>
      </c>
      <c r="F100" s="160">
        <v>110000</v>
      </c>
      <c r="G100" s="160">
        <v>110000</v>
      </c>
    </row>
    <row r="101" spans="1:7" ht="15">
      <c r="A101" s="164"/>
      <c r="B101" s="144"/>
      <c r="C101" s="144">
        <v>322</v>
      </c>
      <c r="D101" s="159" t="s">
        <v>55</v>
      </c>
      <c r="E101" s="147">
        <v>70000</v>
      </c>
      <c r="F101" s="147"/>
      <c r="G101" s="147"/>
    </row>
    <row r="102" spans="1:7" ht="15">
      <c r="A102" s="164"/>
      <c r="B102" s="144"/>
      <c r="C102" s="144">
        <v>323</v>
      </c>
      <c r="D102" s="159" t="s">
        <v>56</v>
      </c>
      <c r="E102" s="147">
        <v>40000</v>
      </c>
      <c r="F102" s="147"/>
      <c r="G102" s="147"/>
    </row>
    <row r="103" spans="1:7" ht="23.25" customHeight="1">
      <c r="A103" s="277"/>
      <c r="B103" s="274"/>
      <c r="C103" s="274"/>
      <c r="D103" s="275" t="s">
        <v>140</v>
      </c>
      <c r="E103" s="276">
        <f>E105</f>
        <v>55000</v>
      </c>
      <c r="F103" s="276">
        <f>F105</f>
        <v>55000</v>
      </c>
      <c r="G103" s="276">
        <f>G105</f>
        <v>55000</v>
      </c>
    </row>
    <row r="104" spans="1:7" ht="15">
      <c r="A104" s="164"/>
      <c r="B104" s="144"/>
      <c r="C104" s="144"/>
      <c r="D104" s="146" t="s">
        <v>36</v>
      </c>
      <c r="E104" s="160">
        <v>40000</v>
      </c>
      <c r="F104" s="160"/>
      <c r="G104" s="160"/>
    </row>
    <row r="105" spans="1:7" ht="15">
      <c r="A105" s="143">
        <v>3</v>
      </c>
      <c r="B105" s="144"/>
      <c r="C105" s="144"/>
      <c r="D105" s="155" t="s">
        <v>48</v>
      </c>
      <c r="E105" s="160">
        <f>E106</f>
        <v>55000</v>
      </c>
      <c r="F105" s="160">
        <f>F106</f>
        <v>55000</v>
      </c>
      <c r="G105" s="160">
        <f>G106</f>
        <v>55000</v>
      </c>
    </row>
    <row r="106" spans="1:7" ht="15">
      <c r="A106" s="164"/>
      <c r="B106" s="165">
        <v>32</v>
      </c>
      <c r="C106" s="144"/>
      <c r="D106" s="155" t="s">
        <v>53</v>
      </c>
      <c r="E106" s="160">
        <f>E107+E108</f>
        <v>55000</v>
      </c>
      <c r="F106" s="160">
        <v>55000</v>
      </c>
      <c r="G106" s="160">
        <v>55000</v>
      </c>
    </row>
    <row r="107" spans="1:7" ht="15">
      <c r="A107" s="164"/>
      <c r="B107" s="144"/>
      <c r="C107" s="144">
        <v>323</v>
      </c>
      <c r="D107" s="159" t="s">
        <v>56</v>
      </c>
      <c r="E107" s="147">
        <v>15000</v>
      </c>
      <c r="F107" s="147"/>
      <c r="G107" s="174"/>
    </row>
    <row r="108" spans="1:7" ht="15">
      <c r="A108" s="164"/>
      <c r="B108" s="144"/>
      <c r="C108" s="144">
        <v>322</v>
      </c>
      <c r="D108" s="159" t="s">
        <v>55</v>
      </c>
      <c r="E108" s="147">
        <v>40000</v>
      </c>
      <c r="F108" s="147"/>
      <c r="G108" s="174"/>
    </row>
    <row r="109" spans="1:7" ht="25.5" customHeight="1">
      <c r="A109" s="277"/>
      <c r="B109" s="274"/>
      <c r="C109" s="274"/>
      <c r="D109" s="275" t="s">
        <v>141</v>
      </c>
      <c r="E109" s="276">
        <f>E111</f>
        <v>90000</v>
      </c>
      <c r="F109" s="276">
        <f>F111</f>
        <v>90000</v>
      </c>
      <c r="G109" s="276">
        <f>G111</f>
        <v>90000</v>
      </c>
    </row>
    <row r="110" spans="1:7" ht="15">
      <c r="A110" s="164"/>
      <c r="B110" s="144"/>
      <c r="C110" s="144"/>
      <c r="D110" s="146" t="s">
        <v>36</v>
      </c>
      <c r="E110" s="160">
        <v>90000</v>
      </c>
      <c r="F110" s="160"/>
      <c r="G110" s="160"/>
    </row>
    <row r="111" spans="1:7" ht="15">
      <c r="A111" s="143">
        <v>3</v>
      </c>
      <c r="B111" s="144"/>
      <c r="C111" s="144"/>
      <c r="D111" s="155" t="s">
        <v>48</v>
      </c>
      <c r="E111" s="160">
        <f>E112</f>
        <v>90000</v>
      </c>
      <c r="F111" s="160">
        <f>F112</f>
        <v>90000</v>
      </c>
      <c r="G111" s="160">
        <f>G112</f>
        <v>90000</v>
      </c>
    </row>
    <row r="112" spans="1:7" ht="15">
      <c r="A112" s="164"/>
      <c r="B112" s="165">
        <v>32</v>
      </c>
      <c r="C112" s="144"/>
      <c r="D112" s="155" t="s">
        <v>53</v>
      </c>
      <c r="E112" s="160">
        <f>E113+E114</f>
        <v>90000</v>
      </c>
      <c r="F112" s="160">
        <v>90000</v>
      </c>
      <c r="G112" s="160">
        <v>90000</v>
      </c>
    </row>
    <row r="113" spans="1:7" ht="15">
      <c r="A113" s="164"/>
      <c r="B113" s="144"/>
      <c r="C113" s="144">
        <v>322</v>
      </c>
      <c r="D113" s="159" t="s">
        <v>55</v>
      </c>
      <c r="E113" s="147">
        <v>20000</v>
      </c>
      <c r="F113" s="147"/>
      <c r="G113" s="174"/>
    </row>
    <row r="114" spans="1:7" ht="15">
      <c r="A114" s="164"/>
      <c r="B114" s="144"/>
      <c r="C114" s="144">
        <v>323</v>
      </c>
      <c r="D114" s="159" t="s">
        <v>56</v>
      </c>
      <c r="E114" s="147">
        <v>70000</v>
      </c>
      <c r="F114" s="147"/>
      <c r="G114" s="174"/>
    </row>
    <row r="115" spans="1:7" ht="30">
      <c r="A115" s="264"/>
      <c r="B115" s="258"/>
      <c r="C115" s="258"/>
      <c r="D115" s="229" t="s">
        <v>142</v>
      </c>
      <c r="E115" s="268">
        <f>E117+E122+E127+E132+E137+E142+E148+E153+E158+E163+E168+E173+E178</f>
        <v>12810000</v>
      </c>
      <c r="F115" s="268">
        <f>F117+F122+F127+F132+F137+F142+F148+F153+F158+F163+F168+F173+F178</f>
        <v>20211000</v>
      </c>
      <c r="G115" s="268">
        <f>G117+G122+G127+G132+G137+G142+G148+G153+G158+G163+G168+G173+G178</f>
        <v>22778500</v>
      </c>
    </row>
    <row r="116" spans="1:7" ht="15">
      <c r="A116" s="164"/>
      <c r="B116" s="144"/>
      <c r="C116" s="144"/>
      <c r="D116" s="146" t="s">
        <v>92</v>
      </c>
      <c r="E116" s="174"/>
      <c r="F116" s="174"/>
      <c r="G116" s="174"/>
    </row>
    <row r="117" spans="1:7" ht="17.25" customHeight="1">
      <c r="A117" s="278"/>
      <c r="B117" s="279"/>
      <c r="C117" s="279"/>
      <c r="D117" s="280" t="s">
        <v>143</v>
      </c>
      <c r="E117" s="281">
        <f>E119</f>
        <v>2500000</v>
      </c>
      <c r="F117" s="281">
        <f>F119</f>
        <v>0</v>
      </c>
      <c r="G117" s="281">
        <f>G119</f>
        <v>0</v>
      </c>
    </row>
    <row r="118" spans="1:7" ht="15">
      <c r="A118" s="164"/>
      <c r="B118" s="144"/>
      <c r="C118" s="144"/>
      <c r="D118" s="146" t="s">
        <v>93</v>
      </c>
      <c r="E118" s="61">
        <v>2500000</v>
      </c>
      <c r="F118" s="61"/>
      <c r="G118" s="61"/>
    </row>
    <row r="119" spans="1:7" ht="15">
      <c r="A119" s="143">
        <v>4</v>
      </c>
      <c r="B119" s="144"/>
      <c r="C119" s="144"/>
      <c r="D119" s="155" t="s">
        <v>66</v>
      </c>
      <c r="E119" s="61">
        <f aca="true" t="shared" si="0" ref="E119:G120">E120</f>
        <v>2500000</v>
      </c>
      <c r="F119" s="61">
        <f t="shared" si="0"/>
        <v>0</v>
      </c>
      <c r="G119" s="61">
        <f t="shared" si="0"/>
        <v>0</v>
      </c>
    </row>
    <row r="120" spans="1:7" ht="15">
      <c r="A120" s="164"/>
      <c r="B120" s="175">
        <v>42</v>
      </c>
      <c r="C120" s="144"/>
      <c r="D120" s="155" t="s">
        <v>94</v>
      </c>
      <c r="E120" s="61">
        <f t="shared" si="0"/>
        <v>2500000</v>
      </c>
      <c r="F120" s="61">
        <f t="shared" si="0"/>
        <v>0</v>
      </c>
      <c r="G120" s="61">
        <f t="shared" si="0"/>
        <v>0</v>
      </c>
    </row>
    <row r="121" spans="1:7" ht="15">
      <c r="A121" s="164"/>
      <c r="B121" s="176"/>
      <c r="C121" s="144">
        <v>421</v>
      </c>
      <c r="D121" s="159" t="s">
        <v>70</v>
      </c>
      <c r="E121" s="174">
        <v>2500000</v>
      </c>
      <c r="F121" s="174"/>
      <c r="G121" s="174"/>
    </row>
    <row r="122" spans="1:7" ht="17.25" customHeight="1">
      <c r="A122" s="278"/>
      <c r="B122" s="279"/>
      <c r="C122" s="279"/>
      <c r="D122" s="280" t="s">
        <v>144</v>
      </c>
      <c r="E122" s="281">
        <f>E124</f>
        <v>7500000</v>
      </c>
      <c r="F122" s="281">
        <f>F124</f>
        <v>8000000</v>
      </c>
      <c r="G122" s="281">
        <f>G124</f>
        <v>8000000</v>
      </c>
    </row>
    <row r="123" spans="1:7" ht="15">
      <c r="A123" s="164"/>
      <c r="B123" s="144"/>
      <c r="C123" s="144"/>
      <c r="D123" s="146" t="s">
        <v>93</v>
      </c>
      <c r="E123" s="61">
        <v>7500000</v>
      </c>
      <c r="F123" s="61"/>
      <c r="G123" s="61"/>
    </row>
    <row r="124" spans="1:7" ht="15">
      <c r="A124" s="143">
        <v>4</v>
      </c>
      <c r="B124" s="144"/>
      <c r="C124" s="144"/>
      <c r="D124" s="155" t="s">
        <v>66</v>
      </c>
      <c r="E124" s="61">
        <f>E125</f>
        <v>7500000</v>
      </c>
      <c r="F124" s="61">
        <f>F125</f>
        <v>8000000</v>
      </c>
      <c r="G124" s="61">
        <f>G125</f>
        <v>8000000</v>
      </c>
    </row>
    <row r="125" spans="1:7" ht="15">
      <c r="A125" s="164"/>
      <c r="B125" s="165">
        <v>42</v>
      </c>
      <c r="C125" s="144"/>
      <c r="D125" s="155" t="s">
        <v>95</v>
      </c>
      <c r="E125" s="61">
        <f>E126</f>
        <v>7500000</v>
      </c>
      <c r="F125" s="61">
        <v>8000000</v>
      </c>
      <c r="G125" s="61">
        <v>8000000</v>
      </c>
    </row>
    <row r="126" spans="1:7" ht="15.75" customHeight="1">
      <c r="A126" s="164"/>
      <c r="B126" s="144"/>
      <c r="C126" s="144">
        <v>421</v>
      </c>
      <c r="D126" s="159" t="s">
        <v>70</v>
      </c>
      <c r="E126" s="174">
        <v>7500000</v>
      </c>
      <c r="F126" s="174"/>
      <c r="G126" s="174"/>
    </row>
    <row r="127" spans="1:7" ht="15.75" customHeight="1">
      <c r="A127" s="278"/>
      <c r="B127" s="279"/>
      <c r="C127" s="279"/>
      <c r="D127" s="280" t="s">
        <v>147</v>
      </c>
      <c r="E127" s="281">
        <f>E129</f>
        <v>20000</v>
      </c>
      <c r="F127" s="281">
        <f>F129</f>
        <v>0</v>
      </c>
      <c r="G127" s="281">
        <f>G129</f>
        <v>0</v>
      </c>
    </row>
    <row r="128" spans="1:7" ht="15.75" customHeight="1">
      <c r="A128" s="164"/>
      <c r="B128" s="144"/>
      <c r="C128" s="144"/>
      <c r="D128" s="146" t="s">
        <v>36</v>
      </c>
      <c r="E128" s="61">
        <v>20000</v>
      </c>
      <c r="F128" s="61"/>
      <c r="G128" s="61"/>
    </row>
    <row r="129" spans="1:7" ht="15.75" customHeight="1">
      <c r="A129" s="143">
        <v>4</v>
      </c>
      <c r="B129" s="144"/>
      <c r="C129" s="144"/>
      <c r="D129" s="155" t="s">
        <v>66</v>
      </c>
      <c r="E129" s="61">
        <f aca="true" t="shared" si="1" ref="E129:G130">E130</f>
        <v>20000</v>
      </c>
      <c r="F129" s="61">
        <f t="shared" si="1"/>
        <v>0</v>
      </c>
      <c r="G129" s="61">
        <f t="shared" si="1"/>
        <v>0</v>
      </c>
    </row>
    <row r="130" spans="1:7" ht="15.75" customHeight="1">
      <c r="A130" s="164"/>
      <c r="B130" s="165">
        <v>42</v>
      </c>
      <c r="C130" s="144"/>
      <c r="D130" s="155" t="s">
        <v>95</v>
      </c>
      <c r="E130" s="61">
        <f t="shared" si="1"/>
        <v>20000</v>
      </c>
      <c r="F130" s="61">
        <f t="shared" si="1"/>
        <v>0</v>
      </c>
      <c r="G130" s="61">
        <v>0</v>
      </c>
    </row>
    <row r="131" spans="1:7" ht="15.75" customHeight="1">
      <c r="A131" s="164"/>
      <c r="B131" s="144"/>
      <c r="C131" s="144">
        <v>421</v>
      </c>
      <c r="D131" s="159" t="s">
        <v>70</v>
      </c>
      <c r="E131" s="174">
        <v>20000</v>
      </c>
      <c r="F131" s="174"/>
      <c r="G131" s="174"/>
    </row>
    <row r="132" spans="1:7" ht="22.5" customHeight="1">
      <c r="A132" s="278"/>
      <c r="B132" s="279"/>
      <c r="C132" s="279"/>
      <c r="D132" s="280" t="s">
        <v>148</v>
      </c>
      <c r="E132" s="281">
        <f>E134</f>
        <v>0</v>
      </c>
      <c r="F132" s="281">
        <f>F134</f>
        <v>0</v>
      </c>
      <c r="G132" s="281">
        <f>G134</f>
        <v>442500</v>
      </c>
    </row>
    <row r="133" spans="1:7" ht="15.75" customHeight="1">
      <c r="A133" s="164"/>
      <c r="B133" s="144"/>
      <c r="C133" s="144"/>
      <c r="D133" s="146" t="s">
        <v>28</v>
      </c>
      <c r="E133" s="61"/>
      <c r="F133" s="61"/>
      <c r="G133" s="61"/>
    </row>
    <row r="134" spans="1:7" ht="15.75" customHeight="1">
      <c r="A134" s="143">
        <v>4</v>
      </c>
      <c r="B134" s="144"/>
      <c r="C134" s="144"/>
      <c r="D134" s="155" t="s">
        <v>66</v>
      </c>
      <c r="E134" s="61">
        <f aca="true" t="shared" si="2" ref="E134:G135">E135</f>
        <v>0</v>
      </c>
      <c r="F134" s="61">
        <f t="shared" si="2"/>
        <v>0</v>
      </c>
      <c r="G134" s="61">
        <f t="shared" si="2"/>
        <v>442500</v>
      </c>
    </row>
    <row r="135" spans="1:7" ht="15.75" customHeight="1">
      <c r="A135" s="164"/>
      <c r="B135" s="165">
        <v>42</v>
      </c>
      <c r="C135" s="144"/>
      <c r="D135" s="155" t="s">
        <v>95</v>
      </c>
      <c r="E135" s="61">
        <f t="shared" si="2"/>
        <v>0</v>
      </c>
      <c r="F135" s="61">
        <f t="shared" si="2"/>
        <v>0</v>
      </c>
      <c r="G135" s="61">
        <v>442500</v>
      </c>
    </row>
    <row r="136" spans="1:7" ht="15.75" customHeight="1">
      <c r="A136" s="164"/>
      <c r="B136" s="144"/>
      <c r="C136" s="144">
        <v>421</v>
      </c>
      <c r="D136" s="159" t="s">
        <v>70</v>
      </c>
      <c r="E136" s="174">
        <v>0</v>
      </c>
      <c r="F136" s="174"/>
      <c r="G136" s="174"/>
    </row>
    <row r="137" spans="1:7" ht="18.75" customHeight="1">
      <c r="A137" s="278"/>
      <c r="B137" s="279"/>
      <c r="C137" s="279"/>
      <c r="D137" s="280" t="s">
        <v>149</v>
      </c>
      <c r="E137" s="281">
        <f>E139</f>
        <v>0</v>
      </c>
      <c r="F137" s="281">
        <f>F139</f>
        <v>2000000</v>
      </c>
      <c r="G137" s="281">
        <f>G139</f>
        <v>4750000</v>
      </c>
    </row>
    <row r="138" spans="1:7" ht="15.75" customHeight="1">
      <c r="A138" s="164"/>
      <c r="B138" s="144"/>
      <c r="C138" s="144"/>
      <c r="D138" s="146" t="s">
        <v>93</v>
      </c>
      <c r="E138" s="61"/>
      <c r="F138" s="61"/>
      <c r="G138" s="61"/>
    </row>
    <row r="139" spans="1:7" ht="15.75" customHeight="1">
      <c r="A139" s="143">
        <v>4</v>
      </c>
      <c r="B139" s="144"/>
      <c r="C139" s="144"/>
      <c r="D139" s="155" t="s">
        <v>66</v>
      </c>
      <c r="E139" s="61">
        <f aca="true" t="shared" si="3" ref="E139:G140">E140</f>
        <v>0</v>
      </c>
      <c r="F139" s="61">
        <f t="shared" si="3"/>
        <v>2000000</v>
      </c>
      <c r="G139" s="61">
        <f t="shared" si="3"/>
        <v>4750000</v>
      </c>
    </row>
    <row r="140" spans="1:7" ht="15.75" customHeight="1">
      <c r="A140" s="164"/>
      <c r="B140" s="165">
        <v>42</v>
      </c>
      <c r="C140" s="144"/>
      <c r="D140" s="155" t="s">
        <v>95</v>
      </c>
      <c r="E140" s="61">
        <f t="shared" si="3"/>
        <v>0</v>
      </c>
      <c r="F140" s="61">
        <f t="shared" si="3"/>
        <v>2000000</v>
      </c>
      <c r="G140" s="61">
        <v>4750000</v>
      </c>
    </row>
    <row r="141" spans="1:7" ht="15.75" customHeight="1">
      <c r="A141" s="164"/>
      <c r="B141" s="144"/>
      <c r="C141" s="144">
        <v>421</v>
      </c>
      <c r="D141" s="159" t="s">
        <v>70</v>
      </c>
      <c r="E141" s="174">
        <v>0</v>
      </c>
      <c r="F141" s="174">
        <v>2000000</v>
      </c>
      <c r="G141" s="174"/>
    </row>
    <row r="142" spans="1:7" ht="24.75" customHeight="1">
      <c r="A142" s="278"/>
      <c r="B142" s="279"/>
      <c r="C142" s="279"/>
      <c r="D142" s="280" t="s">
        <v>150</v>
      </c>
      <c r="E142" s="281">
        <f>E144</f>
        <v>80000</v>
      </c>
      <c r="F142" s="281">
        <f>F144</f>
        <v>0</v>
      </c>
      <c r="G142" s="281">
        <f>G144</f>
        <v>0</v>
      </c>
    </row>
    <row r="143" spans="1:7" ht="15.75" customHeight="1">
      <c r="A143" s="164"/>
      <c r="B143" s="144"/>
      <c r="C143" s="144"/>
      <c r="D143" s="146" t="s">
        <v>36</v>
      </c>
      <c r="E143" s="61">
        <v>80000</v>
      </c>
      <c r="F143" s="61"/>
      <c r="G143" s="61"/>
    </row>
    <row r="144" spans="1:7" ht="15.75" customHeight="1">
      <c r="A144" s="143">
        <v>4</v>
      </c>
      <c r="B144" s="144"/>
      <c r="C144" s="144"/>
      <c r="D144" s="155" t="s">
        <v>66</v>
      </c>
      <c r="E144" s="61">
        <f>E145</f>
        <v>80000</v>
      </c>
      <c r="F144" s="61">
        <f>F145</f>
        <v>0</v>
      </c>
      <c r="G144" s="61">
        <f>G145</f>
        <v>0</v>
      </c>
    </row>
    <row r="145" spans="1:7" ht="15.75" customHeight="1">
      <c r="A145" s="164"/>
      <c r="B145" s="165">
        <v>42</v>
      </c>
      <c r="C145" s="144"/>
      <c r="D145" s="155" t="s">
        <v>69</v>
      </c>
      <c r="E145" s="61">
        <f>SUM(E146:E147)</f>
        <v>80000</v>
      </c>
      <c r="F145" s="61">
        <f>F147</f>
        <v>0</v>
      </c>
      <c r="G145" s="61">
        <f>G147</f>
        <v>0</v>
      </c>
    </row>
    <row r="146" spans="1:7" ht="15.75" customHeight="1">
      <c r="A146" s="164"/>
      <c r="B146" s="165"/>
      <c r="C146" s="144">
        <v>421</v>
      </c>
      <c r="D146" s="159" t="s">
        <v>70</v>
      </c>
      <c r="E146" s="56">
        <v>60000</v>
      </c>
      <c r="F146" s="61"/>
      <c r="G146" s="61"/>
    </row>
    <row r="147" spans="1:7" ht="15.75" customHeight="1">
      <c r="A147" s="164"/>
      <c r="B147" s="144"/>
      <c r="C147" s="144">
        <v>422</v>
      </c>
      <c r="D147" s="159" t="s">
        <v>71</v>
      </c>
      <c r="E147" s="174">
        <v>20000</v>
      </c>
      <c r="F147" s="174"/>
      <c r="G147" s="174"/>
    </row>
    <row r="148" spans="1:7" ht="27" customHeight="1">
      <c r="A148" s="282"/>
      <c r="B148" s="283"/>
      <c r="C148" s="283"/>
      <c r="D148" s="284" t="s">
        <v>151</v>
      </c>
      <c r="E148" s="281">
        <f>E150</f>
        <v>0</v>
      </c>
      <c r="F148" s="281">
        <f>F150</f>
        <v>2390000</v>
      </c>
      <c r="G148" s="281">
        <f>G150</f>
        <v>2390000</v>
      </c>
    </row>
    <row r="149" spans="1:7" ht="16.5" customHeight="1">
      <c r="A149" s="164"/>
      <c r="B149" s="144"/>
      <c r="C149" s="144"/>
      <c r="D149" s="146" t="s">
        <v>28</v>
      </c>
      <c r="E149" s="160"/>
      <c r="F149" s="160"/>
      <c r="G149" s="160"/>
    </row>
    <row r="150" spans="1:7" ht="15.75" customHeight="1">
      <c r="A150" s="143">
        <v>4</v>
      </c>
      <c r="B150" s="144"/>
      <c r="C150" s="144"/>
      <c r="D150" s="155" t="s">
        <v>66</v>
      </c>
      <c r="E150" s="160">
        <f>E151</f>
        <v>0</v>
      </c>
      <c r="F150" s="160">
        <f>F151</f>
        <v>2390000</v>
      </c>
      <c r="G150" s="160">
        <f>G151</f>
        <v>2390000</v>
      </c>
    </row>
    <row r="151" spans="1:7" ht="15.75" customHeight="1">
      <c r="A151" s="164"/>
      <c r="B151" s="165">
        <v>42</v>
      </c>
      <c r="C151" s="144"/>
      <c r="D151" s="155" t="s">
        <v>67</v>
      </c>
      <c r="E151" s="160">
        <f>E152</f>
        <v>0</v>
      </c>
      <c r="F151" s="160">
        <v>2390000</v>
      </c>
      <c r="G151" s="160">
        <v>2390000</v>
      </c>
    </row>
    <row r="152" spans="1:7" ht="15.75" customHeight="1">
      <c r="A152" s="164"/>
      <c r="B152" s="144"/>
      <c r="C152" s="144">
        <v>421</v>
      </c>
      <c r="D152" s="159" t="s">
        <v>70</v>
      </c>
      <c r="E152" s="147">
        <v>0</v>
      </c>
      <c r="F152" s="147"/>
      <c r="G152" s="147"/>
    </row>
    <row r="153" spans="1:7" ht="27" customHeight="1">
      <c r="A153" s="282"/>
      <c r="B153" s="283"/>
      <c r="C153" s="283"/>
      <c r="D153" s="284" t="s">
        <v>152</v>
      </c>
      <c r="E153" s="281">
        <f>E155</f>
        <v>0</v>
      </c>
      <c r="F153" s="281">
        <f>F155</f>
        <v>0</v>
      </c>
      <c r="G153" s="281">
        <f>G155</f>
        <v>3490000</v>
      </c>
    </row>
    <row r="154" spans="1:7" ht="15" customHeight="1">
      <c r="A154" s="164"/>
      <c r="B154" s="144"/>
      <c r="C154" s="144"/>
      <c r="D154" s="146" t="s">
        <v>28</v>
      </c>
      <c r="E154" s="160"/>
      <c r="F154" s="160"/>
      <c r="G154" s="160"/>
    </row>
    <row r="155" spans="1:7" ht="12.75" customHeight="1">
      <c r="A155" s="143">
        <v>4</v>
      </c>
      <c r="B155" s="144"/>
      <c r="C155" s="144"/>
      <c r="D155" s="155" t="s">
        <v>66</v>
      </c>
      <c r="E155" s="160">
        <f>E156</f>
        <v>0</v>
      </c>
      <c r="F155" s="160">
        <f>F156</f>
        <v>0</v>
      </c>
      <c r="G155" s="160">
        <f>G156</f>
        <v>3490000</v>
      </c>
    </row>
    <row r="156" spans="1:7" ht="15.75" customHeight="1">
      <c r="A156" s="164"/>
      <c r="B156" s="165">
        <v>42</v>
      </c>
      <c r="C156" s="144"/>
      <c r="D156" s="155" t="s">
        <v>67</v>
      </c>
      <c r="E156" s="160">
        <f>E157</f>
        <v>0</v>
      </c>
      <c r="F156" s="160">
        <v>0</v>
      </c>
      <c r="G156" s="160">
        <v>3490000</v>
      </c>
    </row>
    <row r="157" spans="1:7" ht="15.75" customHeight="1">
      <c r="A157" s="164"/>
      <c r="B157" s="144"/>
      <c r="C157" s="144">
        <v>421</v>
      </c>
      <c r="D157" s="159" t="s">
        <v>70</v>
      </c>
      <c r="E157" s="147">
        <v>0</v>
      </c>
      <c r="F157" s="147"/>
      <c r="G157" s="147"/>
    </row>
    <row r="158" spans="1:7" ht="26.25" customHeight="1">
      <c r="A158" s="282"/>
      <c r="B158" s="283"/>
      <c r="C158" s="283"/>
      <c r="D158" s="284" t="s">
        <v>153</v>
      </c>
      <c r="E158" s="281">
        <f>E160</f>
        <v>50000</v>
      </c>
      <c r="F158" s="281">
        <f>F160</f>
        <v>3600000</v>
      </c>
      <c r="G158" s="281">
        <f>G160</f>
        <v>0</v>
      </c>
    </row>
    <row r="159" spans="1:7" ht="15.75" customHeight="1">
      <c r="A159" s="164"/>
      <c r="B159" s="144"/>
      <c r="C159" s="144"/>
      <c r="D159" s="146" t="s">
        <v>36</v>
      </c>
      <c r="E159" s="160">
        <v>50000</v>
      </c>
      <c r="F159" s="160"/>
      <c r="G159" s="160"/>
    </row>
    <row r="160" spans="1:7" ht="15.75" customHeight="1">
      <c r="A160" s="143">
        <v>4</v>
      </c>
      <c r="B160" s="144"/>
      <c r="C160" s="144"/>
      <c r="D160" s="155" t="s">
        <v>66</v>
      </c>
      <c r="E160" s="160">
        <f>E161</f>
        <v>50000</v>
      </c>
      <c r="F160" s="160">
        <f>F161</f>
        <v>3600000</v>
      </c>
      <c r="G160" s="160">
        <f>G161</f>
        <v>0</v>
      </c>
    </row>
    <row r="161" spans="1:7" ht="15.75" customHeight="1">
      <c r="A161" s="164"/>
      <c r="B161" s="165">
        <v>42</v>
      </c>
      <c r="C161" s="144"/>
      <c r="D161" s="155" t="s">
        <v>67</v>
      </c>
      <c r="E161" s="160">
        <f>E162</f>
        <v>50000</v>
      </c>
      <c r="F161" s="160">
        <v>3600000</v>
      </c>
      <c r="G161" s="160">
        <v>0</v>
      </c>
    </row>
    <row r="162" spans="1:7" ht="15.75" customHeight="1">
      <c r="A162" s="164"/>
      <c r="B162" s="144"/>
      <c r="C162" s="144">
        <v>421</v>
      </c>
      <c r="D162" s="159" t="s">
        <v>70</v>
      </c>
      <c r="E162" s="147">
        <v>50000</v>
      </c>
      <c r="F162" s="147"/>
      <c r="G162" s="147"/>
    </row>
    <row r="163" spans="1:7" ht="27.75" customHeight="1">
      <c r="A163" s="282"/>
      <c r="B163" s="283"/>
      <c r="C163" s="283"/>
      <c r="D163" s="284" t="s">
        <v>154</v>
      </c>
      <c r="E163" s="281">
        <f>E165</f>
        <v>1430000</v>
      </c>
      <c r="F163" s="281">
        <f>F165</f>
        <v>1430000</v>
      </c>
      <c r="G163" s="281">
        <f>G165</f>
        <v>0</v>
      </c>
    </row>
    <row r="164" spans="1:7" ht="15.75" customHeight="1">
      <c r="A164" s="164"/>
      <c r="B164" s="144"/>
      <c r="C164" s="144"/>
      <c r="D164" s="146" t="s">
        <v>28</v>
      </c>
      <c r="E164" s="160">
        <v>1430000</v>
      </c>
      <c r="F164" s="160"/>
      <c r="G164" s="160"/>
    </row>
    <row r="165" spans="1:7" ht="15.75" customHeight="1">
      <c r="A165" s="143">
        <v>4</v>
      </c>
      <c r="B165" s="144"/>
      <c r="C165" s="144"/>
      <c r="D165" s="155" t="s">
        <v>66</v>
      </c>
      <c r="E165" s="160">
        <f>E166</f>
        <v>1430000</v>
      </c>
      <c r="F165" s="160">
        <f>F166</f>
        <v>1430000</v>
      </c>
      <c r="G165" s="160">
        <f>G166</f>
        <v>0</v>
      </c>
    </row>
    <row r="166" spans="1:7" ht="15.75" customHeight="1">
      <c r="A166" s="164"/>
      <c r="B166" s="165">
        <v>42</v>
      </c>
      <c r="C166" s="144"/>
      <c r="D166" s="155" t="s">
        <v>67</v>
      </c>
      <c r="E166" s="160">
        <f>E167</f>
        <v>1430000</v>
      </c>
      <c r="F166" s="160">
        <v>1430000</v>
      </c>
      <c r="G166" s="160">
        <v>0</v>
      </c>
    </row>
    <row r="167" spans="1:7" ht="15.75" customHeight="1">
      <c r="A167" s="164"/>
      <c r="B167" s="144"/>
      <c r="C167" s="144">
        <v>421</v>
      </c>
      <c r="D167" s="159" t="s">
        <v>70</v>
      </c>
      <c r="E167" s="147">
        <v>1430000</v>
      </c>
      <c r="F167" s="147"/>
      <c r="G167" s="147"/>
    </row>
    <row r="168" spans="1:7" ht="25.5" customHeight="1">
      <c r="A168" s="282"/>
      <c r="B168" s="283"/>
      <c r="C168" s="283"/>
      <c r="D168" s="284" t="s">
        <v>155</v>
      </c>
      <c r="E168" s="281">
        <f>E170</f>
        <v>0</v>
      </c>
      <c r="F168" s="281">
        <f>F170</f>
        <v>1791000</v>
      </c>
      <c r="G168" s="281">
        <f>G170</f>
        <v>1791000</v>
      </c>
    </row>
    <row r="169" spans="1:7" ht="15.75" customHeight="1">
      <c r="A169" s="164"/>
      <c r="B169" s="144"/>
      <c r="C169" s="144"/>
      <c r="D169" s="146" t="s">
        <v>28</v>
      </c>
      <c r="E169" s="160"/>
      <c r="F169" s="160"/>
      <c r="G169" s="160"/>
    </row>
    <row r="170" spans="1:7" ht="15.75" customHeight="1">
      <c r="A170" s="143">
        <v>4</v>
      </c>
      <c r="B170" s="144"/>
      <c r="C170" s="144"/>
      <c r="D170" s="155" t="s">
        <v>66</v>
      </c>
      <c r="E170" s="160">
        <f>E171</f>
        <v>0</v>
      </c>
      <c r="F170" s="160">
        <f>F171</f>
        <v>1791000</v>
      </c>
      <c r="G170" s="160">
        <f>G171</f>
        <v>1791000</v>
      </c>
    </row>
    <row r="171" spans="1:7" ht="15.75" customHeight="1">
      <c r="A171" s="164"/>
      <c r="B171" s="165">
        <v>42</v>
      </c>
      <c r="C171" s="144"/>
      <c r="D171" s="155" t="s">
        <v>67</v>
      </c>
      <c r="E171" s="160">
        <f>E172</f>
        <v>0</v>
      </c>
      <c r="F171" s="160">
        <v>1791000</v>
      </c>
      <c r="G171" s="160">
        <v>1791000</v>
      </c>
    </row>
    <row r="172" spans="1:7" ht="15.75" customHeight="1">
      <c r="A172" s="164"/>
      <c r="B172" s="144"/>
      <c r="C172" s="144">
        <v>421</v>
      </c>
      <c r="D172" s="159" t="s">
        <v>70</v>
      </c>
      <c r="E172" s="147">
        <v>0</v>
      </c>
      <c r="F172" s="147"/>
      <c r="G172" s="147"/>
    </row>
    <row r="173" spans="1:7" ht="20.25" customHeight="1">
      <c r="A173" s="282"/>
      <c r="B173" s="283"/>
      <c r="C173" s="283"/>
      <c r="D173" s="284" t="s">
        <v>156</v>
      </c>
      <c r="E173" s="281">
        <f>E175</f>
        <v>50000</v>
      </c>
      <c r="F173" s="281">
        <f>F175</f>
        <v>1000000</v>
      </c>
      <c r="G173" s="281">
        <f>G175</f>
        <v>1915000</v>
      </c>
    </row>
    <row r="174" spans="1:7" ht="15.75" customHeight="1">
      <c r="A174" s="164"/>
      <c r="B174" s="144"/>
      <c r="C174" s="144"/>
      <c r="D174" s="146" t="s">
        <v>36</v>
      </c>
      <c r="E174" s="160">
        <v>50000</v>
      </c>
      <c r="F174" s="160"/>
      <c r="G174" s="160"/>
    </row>
    <row r="175" spans="1:7" ht="15.75" customHeight="1">
      <c r="A175" s="143">
        <v>4</v>
      </c>
      <c r="B175" s="144"/>
      <c r="C175" s="144"/>
      <c r="D175" s="155" t="s">
        <v>66</v>
      </c>
      <c r="E175" s="160">
        <f>E176</f>
        <v>50000</v>
      </c>
      <c r="F175" s="160">
        <f>F176</f>
        <v>1000000</v>
      </c>
      <c r="G175" s="160">
        <f>G176</f>
        <v>1915000</v>
      </c>
    </row>
    <row r="176" spans="1:7" ht="15.75" customHeight="1">
      <c r="A176" s="164"/>
      <c r="B176" s="165">
        <v>42</v>
      </c>
      <c r="C176" s="144"/>
      <c r="D176" s="155" t="s">
        <v>67</v>
      </c>
      <c r="E176" s="160">
        <f>E177</f>
        <v>50000</v>
      </c>
      <c r="F176" s="160">
        <v>1000000</v>
      </c>
      <c r="G176" s="160">
        <v>1915000</v>
      </c>
    </row>
    <row r="177" spans="1:7" ht="15.75" customHeight="1">
      <c r="A177" s="164"/>
      <c r="B177" s="144"/>
      <c r="C177" s="144">
        <v>421</v>
      </c>
      <c r="D177" s="159" t="s">
        <v>70</v>
      </c>
      <c r="E177" s="147">
        <v>50000</v>
      </c>
      <c r="F177" s="147"/>
      <c r="G177" s="147"/>
    </row>
    <row r="178" spans="1:7" ht="29.25" customHeight="1">
      <c r="A178" s="282"/>
      <c r="B178" s="283"/>
      <c r="C178" s="283"/>
      <c r="D178" s="284" t="s">
        <v>212</v>
      </c>
      <c r="E178" s="281">
        <f>E180</f>
        <v>1180000</v>
      </c>
      <c r="F178" s="281">
        <f>F180</f>
        <v>0</v>
      </c>
      <c r="G178" s="281">
        <f>G180</f>
        <v>0</v>
      </c>
    </row>
    <row r="179" spans="1:7" ht="15.75" customHeight="1">
      <c r="A179" s="164"/>
      <c r="B179" s="144"/>
      <c r="C179" s="144"/>
      <c r="D179" s="146" t="s">
        <v>93</v>
      </c>
      <c r="E179" s="160">
        <v>1180000</v>
      </c>
      <c r="F179" s="160"/>
      <c r="G179" s="160"/>
    </row>
    <row r="180" spans="1:7" ht="15.75" customHeight="1">
      <c r="A180" s="143">
        <v>4</v>
      </c>
      <c r="B180" s="144"/>
      <c r="C180" s="144"/>
      <c r="D180" s="155" t="s">
        <v>66</v>
      </c>
      <c r="E180" s="160">
        <f>E181</f>
        <v>1180000</v>
      </c>
      <c r="F180" s="160">
        <f>F181</f>
        <v>0</v>
      </c>
      <c r="G180" s="160">
        <f>G181</f>
        <v>0</v>
      </c>
    </row>
    <row r="181" spans="1:7" ht="15.75" customHeight="1">
      <c r="A181" s="164"/>
      <c r="B181" s="165">
        <v>42</v>
      </c>
      <c r="C181" s="144"/>
      <c r="D181" s="155" t="s">
        <v>67</v>
      </c>
      <c r="E181" s="160">
        <f>E182</f>
        <v>1180000</v>
      </c>
      <c r="F181" s="160">
        <v>0</v>
      </c>
      <c r="G181" s="160">
        <v>0</v>
      </c>
    </row>
    <row r="182" spans="1:7" ht="15.75" customHeight="1">
      <c r="A182" s="164"/>
      <c r="B182" s="144"/>
      <c r="C182" s="144">
        <v>421</v>
      </c>
      <c r="D182" s="159" t="s">
        <v>70</v>
      </c>
      <c r="E182" s="147">
        <v>1180000</v>
      </c>
      <c r="F182" s="147"/>
      <c r="G182" s="147"/>
    </row>
    <row r="183" spans="1:7" ht="30" customHeight="1">
      <c r="A183" s="257"/>
      <c r="B183" s="258"/>
      <c r="C183" s="258"/>
      <c r="D183" s="229" t="s">
        <v>145</v>
      </c>
      <c r="E183" s="268">
        <f>E185</f>
        <v>480000</v>
      </c>
      <c r="F183" s="268">
        <f>F185</f>
        <v>500000</v>
      </c>
      <c r="G183" s="268">
        <f>G185</f>
        <v>500000</v>
      </c>
    </row>
    <row r="184" spans="1:7" ht="21" customHeight="1">
      <c r="A184" s="164"/>
      <c r="B184" s="144"/>
      <c r="C184" s="144"/>
      <c r="D184" s="146" t="s">
        <v>92</v>
      </c>
      <c r="E184" s="147"/>
      <c r="F184" s="147"/>
      <c r="G184" s="147"/>
    </row>
    <row r="185" spans="1:7" ht="27" customHeight="1">
      <c r="A185" s="177"/>
      <c r="B185" s="178"/>
      <c r="C185" s="178"/>
      <c r="D185" s="179" t="s">
        <v>146</v>
      </c>
      <c r="E185" s="180">
        <f>E187</f>
        <v>480000</v>
      </c>
      <c r="F185" s="180">
        <f>F187</f>
        <v>500000</v>
      </c>
      <c r="G185" s="180">
        <f>G187</f>
        <v>500000</v>
      </c>
    </row>
    <row r="186" spans="1:7" ht="15.75" customHeight="1">
      <c r="A186" s="164"/>
      <c r="B186" s="144"/>
      <c r="C186" s="144"/>
      <c r="D186" s="146" t="s">
        <v>93</v>
      </c>
      <c r="E186" s="160">
        <v>480000</v>
      </c>
      <c r="F186" s="160"/>
      <c r="G186" s="160"/>
    </row>
    <row r="187" spans="1:7" ht="15.75" customHeight="1">
      <c r="A187" s="143">
        <v>4</v>
      </c>
      <c r="B187" s="144"/>
      <c r="C187" s="144"/>
      <c r="D187" s="155" t="s">
        <v>66</v>
      </c>
      <c r="E187" s="160">
        <f>E188</f>
        <v>480000</v>
      </c>
      <c r="F187" s="160">
        <f>F188</f>
        <v>500000</v>
      </c>
      <c r="G187" s="160">
        <f>G188</f>
        <v>500000</v>
      </c>
    </row>
    <row r="188" spans="1:7" ht="15.75" customHeight="1">
      <c r="A188" s="164"/>
      <c r="B188" s="165">
        <v>42</v>
      </c>
      <c r="C188" s="144"/>
      <c r="D188" s="155" t="s">
        <v>67</v>
      </c>
      <c r="E188" s="160">
        <f>E189</f>
        <v>480000</v>
      </c>
      <c r="F188" s="160">
        <v>500000</v>
      </c>
      <c r="G188" s="160">
        <v>500000</v>
      </c>
    </row>
    <row r="189" spans="1:7" ht="15.75" customHeight="1">
      <c r="A189" s="164"/>
      <c r="B189" s="144"/>
      <c r="C189" s="144">
        <v>421</v>
      </c>
      <c r="D189" s="159" t="s">
        <v>70</v>
      </c>
      <c r="E189" s="147">
        <v>480000</v>
      </c>
      <c r="F189" s="147"/>
      <c r="G189" s="147"/>
    </row>
    <row r="190" spans="1:7" ht="34.5" customHeight="1">
      <c r="A190" s="257"/>
      <c r="B190" s="258"/>
      <c r="C190" s="258"/>
      <c r="D190" s="229" t="s">
        <v>157</v>
      </c>
      <c r="E190" s="268">
        <f>E192+E197+E202+E207+E212+E217+E222+E227+E232+E237+E243+E248+E253+E258+E263+E268+E273+E278+E283+E288+E293+E298+E303+E308+E313</f>
        <v>2105000</v>
      </c>
      <c r="F190" s="268">
        <f>F192+F197+F202+F207+F212+F227+F232+F237+F243+F248+F253+F258+F263+F268+F273+F278+F283+F288+F293+F298+F303+F308+F313</f>
        <v>1570000</v>
      </c>
      <c r="G190" s="268">
        <f>G192+G197+G202+G207+G212+G227+G232+G237+G243+G248+G253+G258+G263+G268+G273+G278+G283+G288+G293+G298+G303+G308+G313</f>
        <v>2280000</v>
      </c>
    </row>
    <row r="191" spans="1:7" ht="34.5" customHeight="1">
      <c r="A191" s="164"/>
      <c r="B191" s="144"/>
      <c r="C191" s="144"/>
      <c r="D191" s="146" t="s">
        <v>92</v>
      </c>
      <c r="E191" s="147"/>
      <c r="F191" s="147"/>
      <c r="G191" s="147"/>
    </row>
    <row r="192" spans="1:7" ht="28.5" customHeight="1">
      <c r="A192" s="285"/>
      <c r="B192" s="286"/>
      <c r="C192" s="286"/>
      <c r="D192" s="287" t="s">
        <v>158</v>
      </c>
      <c r="E192" s="288">
        <f>E194</f>
        <v>85000</v>
      </c>
      <c r="F192" s="288">
        <f>F194</f>
        <v>0</v>
      </c>
      <c r="G192" s="288">
        <f>G194</f>
        <v>0</v>
      </c>
    </row>
    <row r="193" spans="1:7" ht="16.5" customHeight="1">
      <c r="A193" s="164"/>
      <c r="B193" s="144"/>
      <c r="C193" s="144"/>
      <c r="D193" s="146" t="s">
        <v>28</v>
      </c>
      <c r="E193" s="160">
        <v>85000</v>
      </c>
      <c r="F193" s="160"/>
      <c r="G193" s="160"/>
    </row>
    <row r="194" spans="1:7" ht="16.5" customHeight="1">
      <c r="A194" s="143">
        <v>4</v>
      </c>
      <c r="B194" s="144"/>
      <c r="C194" s="144"/>
      <c r="D194" s="155" t="s">
        <v>66</v>
      </c>
      <c r="E194" s="160">
        <f>E195</f>
        <v>85000</v>
      </c>
      <c r="F194" s="160">
        <f>F195</f>
        <v>0</v>
      </c>
      <c r="G194" s="160">
        <f>G195</f>
        <v>0</v>
      </c>
    </row>
    <row r="195" spans="1:7" ht="15.75" customHeight="1">
      <c r="A195" s="164"/>
      <c r="B195" s="165">
        <v>42</v>
      </c>
      <c r="C195" s="144"/>
      <c r="D195" s="155" t="s">
        <v>69</v>
      </c>
      <c r="E195" s="160">
        <f>E196</f>
        <v>85000</v>
      </c>
      <c r="F195" s="160">
        <v>0</v>
      </c>
      <c r="G195" s="160">
        <v>0</v>
      </c>
    </row>
    <row r="196" spans="1:7" ht="16.5" customHeight="1">
      <c r="A196" s="164"/>
      <c r="B196" s="144"/>
      <c r="C196" s="144">
        <v>426</v>
      </c>
      <c r="D196" s="159" t="s">
        <v>72</v>
      </c>
      <c r="E196" s="147">
        <v>85000</v>
      </c>
      <c r="F196" s="147"/>
      <c r="G196" s="147"/>
    </row>
    <row r="197" spans="1:7" ht="28.5" customHeight="1">
      <c r="A197" s="285"/>
      <c r="B197" s="286"/>
      <c r="C197" s="286"/>
      <c r="D197" s="287" t="s">
        <v>159</v>
      </c>
      <c r="E197" s="288">
        <f>E199</f>
        <v>40000</v>
      </c>
      <c r="F197" s="288">
        <f>F199</f>
        <v>50000</v>
      </c>
      <c r="G197" s="288">
        <f>G199</f>
        <v>0</v>
      </c>
    </row>
    <row r="198" spans="1:7" ht="15.75" customHeight="1">
      <c r="A198" s="164"/>
      <c r="B198" s="144"/>
      <c r="C198" s="144"/>
      <c r="D198" s="146" t="s">
        <v>36</v>
      </c>
      <c r="E198" s="160">
        <v>40000</v>
      </c>
      <c r="F198" s="160"/>
      <c r="G198" s="160"/>
    </row>
    <row r="199" spans="1:7" ht="15.75" customHeight="1">
      <c r="A199" s="143">
        <v>3</v>
      </c>
      <c r="B199" s="144"/>
      <c r="C199" s="144"/>
      <c r="D199" s="155" t="s">
        <v>48</v>
      </c>
      <c r="E199" s="160">
        <f>E200</f>
        <v>40000</v>
      </c>
      <c r="F199" s="160">
        <f>F200</f>
        <v>50000</v>
      </c>
      <c r="G199" s="160">
        <f>G200</f>
        <v>0</v>
      </c>
    </row>
    <row r="200" spans="1:7" ht="15.75" customHeight="1">
      <c r="A200" s="164"/>
      <c r="B200" s="165">
        <v>32</v>
      </c>
      <c r="C200" s="144"/>
      <c r="D200" s="155" t="s">
        <v>53</v>
      </c>
      <c r="E200" s="160">
        <f>E201</f>
        <v>40000</v>
      </c>
      <c r="F200" s="160">
        <v>50000</v>
      </c>
      <c r="G200" s="160">
        <v>0</v>
      </c>
    </row>
    <row r="201" spans="1:7" ht="15.75" customHeight="1">
      <c r="A201" s="164"/>
      <c r="B201" s="144"/>
      <c r="C201" s="144">
        <v>323</v>
      </c>
      <c r="D201" s="159" t="s">
        <v>56</v>
      </c>
      <c r="E201" s="147">
        <v>40000</v>
      </c>
      <c r="F201" s="147"/>
      <c r="G201" s="147"/>
    </row>
    <row r="202" spans="1:7" ht="27" customHeight="1">
      <c r="A202" s="285"/>
      <c r="B202" s="286"/>
      <c r="C202" s="286"/>
      <c r="D202" s="287" t="s">
        <v>160</v>
      </c>
      <c r="E202" s="288">
        <f>E204</f>
        <v>50000</v>
      </c>
      <c r="F202" s="288">
        <f>F204</f>
        <v>0</v>
      </c>
      <c r="G202" s="288">
        <f>G204</f>
        <v>0</v>
      </c>
    </row>
    <row r="203" spans="1:7" ht="15.75" customHeight="1">
      <c r="A203" s="164"/>
      <c r="B203" s="144"/>
      <c r="C203" s="144"/>
      <c r="D203" s="146" t="s">
        <v>28</v>
      </c>
      <c r="E203" s="160">
        <v>50000</v>
      </c>
      <c r="F203" s="160"/>
      <c r="G203" s="160"/>
    </row>
    <row r="204" spans="1:7" ht="15.75" customHeight="1">
      <c r="A204" s="143">
        <v>3</v>
      </c>
      <c r="B204" s="144"/>
      <c r="C204" s="144"/>
      <c r="D204" s="155" t="s">
        <v>48</v>
      </c>
      <c r="E204" s="160">
        <f aca="true" t="shared" si="4" ref="E204:G205">E205</f>
        <v>50000</v>
      </c>
      <c r="F204" s="160">
        <f t="shared" si="4"/>
        <v>0</v>
      </c>
      <c r="G204" s="160">
        <f t="shared" si="4"/>
        <v>0</v>
      </c>
    </row>
    <row r="205" spans="1:7" ht="15.75" customHeight="1">
      <c r="A205" s="164"/>
      <c r="B205" s="165">
        <v>32</v>
      </c>
      <c r="C205" s="144"/>
      <c r="D205" s="155" t="s">
        <v>53</v>
      </c>
      <c r="E205" s="160">
        <f t="shared" si="4"/>
        <v>50000</v>
      </c>
      <c r="F205" s="160">
        <f t="shared" si="4"/>
        <v>0</v>
      </c>
      <c r="G205" s="160">
        <f t="shared" si="4"/>
        <v>0</v>
      </c>
    </row>
    <row r="206" spans="1:7" ht="15.75" customHeight="1">
      <c r="A206" s="164"/>
      <c r="B206" s="144"/>
      <c r="C206" s="144">
        <v>323</v>
      </c>
      <c r="D206" s="159" t="s">
        <v>56</v>
      </c>
      <c r="E206" s="147">
        <v>50000</v>
      </c>
      <c r="F206" s="147"/>
      <c r="G206" s="147"/>
    </row>
    <row r="207" spans="1:7" ht="18.75" customHeight="1">
      <c r="A207" s="285"/>
      <c r="B207" s="286"/>
      <c r="C207" s="286"/>
      <c r="D207" s="287" t="s">
        <v>161</v>
      </c>
      <c r="E207" s="288">
        <f>E209</f>
        <v>70000</v>
      </c>
      <c r="F207" s="288">
        <f>F209</f>
        <v>0</v>
      </c>
      <c r="G207" s="288">
        <f>G209</f>
        <v>0</v>
      </c>
    </row>
    <row r="208" spans="1:7" ht="15.75" customHeight="1">
      <c r="A208" s="164"/>
      <c r="B208" s="144"/>
      <c r="C208" s="144"/>
      <c r="D208" s="146" t="s">
        <v>28</v>
      </c>
      <c r="E208" s="160">
        <v>70000</v>
      </c>
      <c r="F208" s="160"/>
      <c r="G208" s="160"/>
    </row>
    <row r="209" spans="1:7" ht="15.75" customHeight="1">
      <c r="A209" s="143">
        <v>3</v>
      </c>
      <c r="B209" s="144"/>
      <c r="C209" s="144"/>
      <c r="D209" s="155" t="s">
        <v>48</v>
      </c>
      <c r="E209" s="160">
        <f>E210</f>
        <v>70000</v>
      </c>
      <c r="F209" s="160">
        <f>F210</f>
        <v>0</v>
      </c>
      <c r="G209" s="160">
        <f>G210</f>
        <v>0</v>
      </c>
    </row>
    <row r="210" spans="1:7" ht="15.75" customHeight="1">
      <c r="A210" s="164"/>
      <c r="B210" s="165">
        <v>32</v>
      </c>
      <c r="C210" s="144"/>
      <c r="D210" s="155" t="s">
        <v>53</v>
      </c>
      <c r="E210" s="160">
        <f>E211</f>
        <v>70000</v>
      </c>
      <c r="F210" s="160">
        <v>0</v>
      </c>
      <c r="G210" s="160">
        <v>0</v>
      </c>
    </row>
    <row r="211" spans="1:7" ht="15.75" customHeight="1">
      <c r="A211" s="164"/>
      <c r="B211" s="144"/>
      <c r="C211" s="144">
        <v>323</v>
      </c>
      <c r="D211" s="159" t="s">
        <v>56</v>
      </c>
      <c r="E211" s="147">
        <v>70000</v>
      </c>
      <c r="F211" s="147"/>
      <c r="G211" s="147"/>
    </row>
    <row r="212" spans="1:7" ht="25.5" customHeight="1">
      <c r="A212" s="285"/>
      <c r="B212" s="286"/>
      <c r="C212" s="286"/>
      <c r="D212" s="287" t="s">
        <v>162</v>
      </c>
      <c r="E212" s="288">
        <f>E214</f>
        <v>50000</v>
      </c>
      <c r="F212" s="288">
        <f>F214</f>
        <v>0</v>
      </c>
      <c r="G212" s="288">
        <f>G214</f>
        <v>0</v>
      </c>
    </row>
    <row r="213" spans="1:7" ht="15.75" customHeight="1">
      <c r="A213" s="164"/>
      <c r="B213" s="144"/>
      <c r="C213" s="144"/>
      <c r="D213" s="146" t="s">
        <v>28</v>
      </c>
      <c r="E213" s="160">
        <v>50000</v>
      </c>
      <c r="F213" s="160"/>
      <c r="G213" s="160"/>
    </row>
    <row r="214" spans="1:7" ht="15.75" customHeight="1">
      <c r="A214" s="143">
        <v>3</v>
      </c>
      <c r="B214" s="144"/>
      <c r="C214" s="144"/>
      <c r="D214" s="155" t="s">
        <v>48</v>
      </c>
      <c r="E214" s="160">
        <f aca="true" t="shared" si="5" ref="E214:G215">E215</f>
        <v>50000</v>
      </c>
      <c r="F214" s="160">
        <f t="shared" si="5"/>
        <v>0</v>
      </c>
      <c r="G214" s="160">
        <f t="shared" si="5"/>
        <v>0</v>
      </c>
    </row>
    <row r="215" spans="1:7" ht="15.75" customHeight="1">
      <c r="A215" s="164"/>
      <c r="B215" s="165">
        <v>32</v>
      </c>
      <c r="C215" s="144"/>
      <c r="D215" s="155" t="s">
        <v>53</v>
      </c>
      <c r="E215" s="160">
        <f t="shared" si="5"/>
        <v>50000</v>
      </c>
      <c r="F215" s="160">
        <f t="shared" si="5"/>
        <v>0</v>
      </c>
      <c r="G215" s="160">
        <f t="shared" si="5"/>
        <v>0</v>
      </c>
    </row>
    <row r="216" spans="1:7" ht="15.75" customHeight="1">
      <c r="A216" s="164"/>
      <c r="B216" s="144"/>
      <c r="C216" s="144">
        <v>323</v>
      </c>
      <c r="D216" s="159" t="s">
        <v>56</v>
      </c>
      <c r="E216" s="147">
        <v>50000</v>
      </c>
      <c r="F216" s="147"/>
      <c r="G216" s="147"/>
    </row>
    <row r="217" spans="1:7" ht="28.5" customHeight="1">
      <c r="A217" s="285"/>
      <c r="B217" s="286"/>
      <c r="C217" s="286"/>
      <c r="D217" s="287" t="s">
        <v>222</v>
      </c>
      <c r="E217" s="288">
        <f>E219</f>
        <v>92000</v>
      </c>
      <c r="F217" s="288">
        <f>F219</f>
        <v>0</v>
      </c>
      <c r="G217" s="288">
        <v>0</v>
      </c>
    </row>
    <row r="218" spans="1:7" ht="15.75" customHeight="1">
      <c r="A218" s="164"/>
      <c r="B218" s="144"/>
      <c r="C218" s="144"/>
      <c r="D218" s="146" t="s">
        <v>28</v>
      </c>
      <c r="E218" s="160">
        <v>92000</v>
      </c>
      <c r="F218" s="160"/>
      <c r="G218" s="160"/>
    </row>
    <row r="219" spans="1:7" ht="15.75" customHeight="1">
      <c r="A219" s="143">
        <v>4</v>
      </c>
      <c r="B219" s="144"/>
      <c r="C219" s="144"/>
      <c r="D219" s="155" t="s">
        <v>66</v>
      </c>
      <c r="E219" s="160">
        <f>E220</f>
        <v>92000</v>
      </c>
      <c r="F219" s="160">
        <f>F220</f>
        <v>0</v>
      </c>
      <c r="G219" s="160">
        <v>0</v>
      </c>
    </row>
    <row r="220" spans="1:7" ht="15.75" customHeight="1">
      <c r="A220" s="164"/>
      <c r="B220" s="165">
        <v>42</v>
      </c>
      <c r="C220" s="144"/>
      <c r="D220" s="155" t="s">
        <v>69</v>
      </c>
      <c r="E220" s="160">
        <f>E221</f>
        <v>92000</v>
      </c>
      <c r="F220" s="160">
        <f>F221</f>
        <v>0</v>
      </c>
      <c r="G220" s="160">
        <v>0</v>
      </c>
    </row>
    <row r="221" spans="1:7" ht="15.75" customHeight="1">
      <c r="A221" s="164"/>
      <c r="B221" s="144"/>
      <c r="C221" s="144">
        <v>426</v>
      </c>
      <c r="D221" s="159" t="s">
        <v>72</v>
      </c>
      <c r="E221" s="147">
        <v>92000</v>
      </c>
      <c r="F221" s="147">
        <v>0</v>
      </c>
      <c r="G221" s="147">
        <v>0</v>
      </c>
    </row>
    <row r="222" spans="1:7" ht="30" customHeight="1">
      <c r="A222" s="371"/>
      <c r="B222" s="372"/>
      <c r="C222" s="372"/>
      <c r="D222" s="373" t="s">
        <v>223</v>
      </c>
      <c r="E222" s="374">
        <v>71000</v>
      </c>
      <c r="F222" s="374">
        <v>0</v>
      </c>
      <c r="G222" s="374">
        <v>0</v>
      </c>
    </row>
    <row r="223" spans="1:7" ht="15.75" customHeight="1">
      <c r="A223" s="164"/>
      <c r="B223" s="165"/>
      <c r="C223" s="165"/>
      <c r="D223" s="155" t="s">
        <v>28</v>
      </c>
      <c r="E223" s="160">
        <v>71000</v>
      </c>
      <c r="F223" s="160"/>
      <c r="G223" s="147"/>
    </row>
    <row r="224" spans="1:7" ht="15.75" customHeight="1">
      <c r="A224" s="143">
        <v>4</v>
      </c>
      <c r="B224" s="165"/>
      <c r="C224" s="165"/>
      <c r="D224" s="155" t="s">
        <v>66</v>
      </c>
      <c r="E224" s="160">
        <v>71000</v>
      </c>
      <c r="F224" s="160">
        <v>0</v>
      </c>
      <c r="G224" s="160">
        <v>0</v>
      </c>
    </row>
    <row r="225" spans="1:7" ht="15.75" customHeight="1">
      <c r="A225" s="143"/>
      <c r="B225" s="165">
        <v>42</v>
      </c>
      <c r="C225" s="165"/>
      <c r="D225" s="155" t="s">
        <v>69</v>
      </c>
      <c r="E225" s="160">
        <v>71000</v>
      </c>
      <c r="F225" s="160">
        <v>0</v>
      </c>
      <c r="G225" s="160">
        <v>0</v>
      </c>
    </row>
    <row r="226" spans="1:7" ht="15.75" customHeight="1">
      <c r="A226" s="164"/>
      <c r="B226" s="144"/>
      <c r="C226" s="144">
        <v>426</v>
      </c>
      <c r="D226" s="159" t="s">
        <v>72</v>
      </c>
      <c r="E226" s="147">
        <v>71000</v>
      </c>
      <c r="F226" s="147">
        <v>0</v>
      </c>
      <c r="G226" s="147">
        <v>0</v>
      </c>
    </row>
    <row r="227" spans="1:7" ht="42.75" customHeight="1">
      <c r="A227" s="289"/>
      <c r="B227" s="290"/>
      <c r="C227" s="290"/>
      <c r="D227" s="291" t="s">
        <v>224</v>
      </c>
      <c r="E227" s="292">
        <f>E229</f>
        <v>75000</v>
      </c>
      <c r="F227" s="292">
        <f>F229</f>
        <v>190000</v>
      </c>
      <c r="G227" s="292">
        <f>G229</f>
        <v>1000000</v>
      </c>
    </row>
    <row r="228" spans="1:7" ht="15.75" customHeight="1">
      <c r="A228" s="164"/>
      <c r="B228" s="144"/>
      <c r="C228" s="144"/>
      <c r="D228" s="146" t="s">
        <v>93</v>
      </c>
      <c r="E228" s="160">
        <v>75000</v>
      </c>
      <c r="F228" s="160"/>
      <c r="G228" s="160"/>
    </row>
    <row r="229" spans="1:7" ht="15.75" customHeight="1">
      <c r="A229" s="143">
        <v>4</v>
      </c>
      <c r="B229" s="144"/>
      <c r="C229" s="144"/>
      <c r="D229" s="155" t="s">
        <v>66</v>
      </c>
      <c r="E229" s="160">
        <f>E230</f>
        <v>75000</v>
      </c>
      <c r="F229" s="160">
        <f>F230</f>
        <v>190000</v>
      </c>
      <c r="G229" s="160">
        <f>G230</f>
        <v>1000000</v>
      </c>
    </row>
    <row r="230" spans="1:7" ht="15.75" customHeight="1">
      <c r="A230" s="164"/>
      <c r="B230" s="165">
        <v>42</v>
      </c>
      <c r="C230" s="144"/>
      <c r="D230" s="155" t="s">
        <v>69</v>
      </c>
      <c r="E230" s="160">
        <f>E231</f>
        <v>75000</v>
      </c>
      <c r="F230" s="160">
        <v>190000</v>
      </c>
      <c r="G230" s="160">
        <v>1000000</v>
      </c>
    </row>
    <row r="231" spans="1:7" ht="15.75" customHeight="1">
      <c r="A231" s="164"/>
      <c r="B231" s="144"/>
      <c r="C231" s="144">
        <v>426</v>
      </c>
      <c r="D231" s="159" t="s">
        <v>72</v>
      </c>
      <c r="E231" s="147">
        <v>75000</v>
      </c>
      <c r="F231" s="147"/>
      <c r="G231" s="147"/>
    </row>
    <row r="232" spans="1:7" ht="27" customHeight="1">
      <c r="A232" s="289"/>
      <c r="B232" s="290"/>
      <c r="C232" s="290"/>
      <c r="D232" s="291" t="s">
        <v>225</v>
      </c>
      <c r="E232" s="292">
        <f>E234</f>
        <v>100000</v>
      </c>
      <c r="F232" s="292">
        <f>F234</f>
        <v>100000</v>
      </c>
      <c r="G232" s="292">
        <f>G234</f>
        <v>100000</v>
      </c>
    </row>
    <row r="233" spans="1:7" ht="15.75" customHeight="1">
      <c r="A233" s="164"/>
      <c r="B233" s="144"/>
      <c r="C233" s="144"/>
      <c r="D233" s="146" t="s">
        <v>93</v>
      </c>
      <c r="E233" s="160">
        <v>100000</v>
      </c>
      <c r="F233" s="160"/>
      <c r="G233" s="160"/>
    </row>
    <row r="234" spans="1:7" ht="15.75" customHeight="1">
      <c r="A234" s="143">
        <v>4</v>
      </c>
      <c r="B234" s="144"/>
      <c r="C234" s="144"/>
      <c r="D234" s="155" t="s">
        <v>66</v>
      </c>
      <c r="E234" s="160">
        <f>E235</f>
        <v>100000</v>
      </c>
      <c r="F234" s="160">
        <f>F235</f>
        <v>100000</v>
      </c>
      <c r="G234" s="160">
        <f>G235</f>
        <v>100000</v>
      </c>
    </row>
    <row r="235" spans="1:7" ht="15.75" customHeight="1">
      <c r="A235" s="164"/>
      <c r="B235" s="165">
        <v>42</v>
      </c>
      <c r="C235" s="144"/>
      <c r="D235" s="155" t="s">
        <v>69</v>
      </c>
      <c r="E235" s="160">
        <f>E236</f>
        <v>100000</v>
      </c>
      <c r="F235" s="160">
        <v>100000</v>
      </c>
      <c r="G235" s="160">
        <v>100000</v>
      </c>
    </row>
    <row r="236" spans="1:7" ht="15.75" customHeight="1">
      <c r="A236" s="164"/>
      <c r="B236" s="144"/>
      <c r="C236" s="144">
        <v>426</v>
      </c>
      <c r="D236" s="159" t="s">
        <v>72</v>
      </c>
      <c r="E236" s="147">
        <v>100000</v>
      </c>
      <c r="F236" s="147"/>
      <c r="G236" s="147"/>
    </row>
    <row r="237" spans="1:7" ht="27" customHeight="1">
      <c r="A237" s="293"/>
      <c r="B237" s="294"/>
      <c r="C237" s="294"/>
      <c r="D237" s="291" t="s">
        <v>226</v>
      </c>
      <c r="E237" s="292">
        <f>E240</f>
        <v>30000</v>
      </c>
      <c r="F237" s="292">
        <f>F240</f>
        <v>0</v>
      </c>
      <c r="G237" s="292">
        <f>G240</f>
        <v>0</v>
      </c>
    </row>
    <row r="238" spans="1:7" ht="15.75" customHeight="1">
      <c r="A238" s="164"/>
      <c r="B238" s="144"/>
      <c r="C238" s="144"/>
      <c r="D238" s="146" t="s">
        <v>28</v>
      </c>
      <c r="E238" s="160">
        <v>15000</v>
      </c>
      <c r="F238" s="160"/>
      <c r="G238" s="160"/>
    </row>
    <row r="239" spans="1:7" ht="15.75" customHeight="1">
      <c r="A239" s="164"/>
      <c r="B239" s="144"/>
      <c r="C239" s="144"/>
      <c r="D239" s="146" t="s">
        <v>93</v>
      </c>
      <c r="E239" s="160">
        <v>15000</v>
      </c>
      <c r="F239" s="160"/>
      <c r="G239" s="160"/>
    </row>
    <row r="240" spans="1:7" ht="15.75" customHeight="1">
      <c r="A240" s="143">
        <v>4</v>
      </c>
      <c r="B240" s="144"/>
      <c r="C240" s="144"/>
      <c r="D240" s="155" t="s">
        <v>66</v>
      </c>
      <c r="E240" s="160">
        <f aca="true" t="shared" si="6" ref="E240:G241">E241</f>
        <v>30000</v>
      </c>
      <c r="F240" s="160">
        <f t="shared" si="6"/>
        <v>0</v>
      </c>
      <c r="G240" s="160">
        <f t="shared" si="6"/>
        <v>0</v>
      </c>
    </row>
    <row r="241" spans="1:7" ht="15.75" customHeight="1">
      <c r="A241" s="164"/>
      <c r="B241" s="165">
        <v>42</v>
      </c>
      <c r="C241" s="144"/>
      <c r="D241" s="155" t="s">
        <v>69</v>
      </c>
      <c r="E241" s="160">
        <f t="shared" si="6"/>
        <v>30000</v>
      </c>
      <c r="F241" s="160">
        <f t="shared" si="6"/>
        <v>0</v>
      </c>
      <c r="G241" s="160">
        <f t="shared" si="6"/>
        <v>0</v>
      </c>
    </row>
    <row r="242" spans="1:7" ht="15.75" customHeight="1">
      <c r="A242" s="164"/>
      <c r="B242" s="144"/>
      <c r="C242" s="144">
        <v>426</v>
      </c>
      <c r="D242" s="159" t="s">
        <v>72</v>
      </c>
      <c r="E242" s="147">
        <v>30000</v>
      </c>
      <c r="F242" s="147"/>
      <c r="G242" s="147"/>
    </row>
    <row r="243" spans="1:7" ht="28.5" customHeight="1">
      <c r="A243" s="293"/>
      <c r="B243" s="294"/>
      <c r="C243" s="294"/>
      <c r="D243" s="291" t="s">
        <v>227</v>
      </c>
      <c r="E243" s="292">
        <f>E245</f>
        <v>20000</v>
      </c>
      <c r="F243" s="292">
        <f>F245</f>
        <v>0</v>
      </c>
      <c r="G243" s="292">
        <f>G245</f>
        <v>0</v>
      </c>
    </row>
    <row r="244" spans="1:7" ht="15.75" customHeight="1">
      <c r="A244" s="164"/>
      <c r="B244" s="144"/>
      <c r="C244" s="144"/>
      <c r="D244" s="146" t="s">
        <v>28</v>
      </c>
      <c r="E244" s="160">
        <v>20000</v>
      </c>
      <c r="F244" s="160"/>
      <c r="G244" s="160"/>
    </row>
    <row r="245" spans="1:7" ht="15.75" customHeight="1">
      <c r="A245" s="143">
        <v>4</v>
      </c>
      <c r="B245" s="144"/>
      <c r="C245" s="144"/>
      <c r="D245" s="155" t="s">
        <v>66</v>
      </c>
      <c r="E245" s="160">
        <f aca="true" t="shared" si="7" ref="E245:G246">E246</f>
        <v>20000</v>
      </c>
      <c r="F245" s="160">
        <f t="shared" si="7"/>
        <v>0</v>
      </c>
      <c r="G245" s="160">
        <f t="shared" si="7"/>
        <v>0</v>
      </c>
    </row>
    <row r="246" spans="1:7" ht="15.75" customHeight="1">
      <c r="A246" s="164"/>
      <c r="B246" s="165">
        <v>42</v>
      </c>
      <c r="C246" s="144"/>
      <c r="D246" s="155" t="s">
        <v>69</v>
      </c>
      <c r="E246" s="160">
        <f t="shared" si="7"/>
        <v>20000</v>
      </c>
      <c r="F246" s="160">
        <f t="shared" si="7"/>
        <v>0</v>
      </c>
      <c r="G246" s="160">
        <f t="shared" si="7"/>
        <v>0</v>
      </c>
    </row>
    <row r="247" spans="1:7" ht="15.75" customHeight="1">
      <c r="A247" s="164"/>
      <c r="B247" s="144"/>
      <c r="C247" s="144">
        <v>426</v>
      </c>
      <c r="D247" s="159" t="s">
        <v>72</v>
      </c>
      <c r="E247" s="147">
        <v>20000</v>
      </c>
      <c r="F247" s="147"/>
      <c r="G247" s="147"/>
    </row>
    <row r="248" spans="1:7" ht="27" customHeight="1">
      <c r="A248" s="293"/>
      <c r="B248" s="294"/>
      <c r="C248" s="294"/>
      <c r="D248" s="291" t="s">
        <v>228</v>
      </c>
      <c r="E248" s="292">
        <f>E250</f>
        <v>70000</v>
      </c>
      <c r="F248" s="292">
        <f>F250</f>
        <v>0</v>
      </c>
      <c r="G248" s="292">
        <f>G250</f>
        <v>0</v>
      </c>
    </row>
    <row r="249" spans="1:7" ht="15.75" customHeight="1">
      <c r="A249" s="164"/>
      <c r="B249" s="144"/>
      <c r="C249" s="144"/>
      <c r="D249" s="146" t="s">
        <v>28</v>
      </c>
      <c r="E249" s="160">
        <v>70000</v>
      </c>
      <c r="F249" s="160"/>
      <c r="G249" s="160"/>
    </row>
    <row r="250" spans="1:7" ht="15.75" customHeight="1">
      <c r="A250" s="143">
        <v>4</v>
      </c>
      <c r="B250" s="144"/>
      <c r="C250" s="144"/>
      <c r="D250" s="155" t="s">
        <v>66</v>
      </c>
      <c r="E250" s="160">
        <f>E251</f>
        <v>70000</v>
      </c>
      <c r="F250" s="160">
        <f>F251</f>
        <v>0</v>
      </c>
      <c r="G250" s="160">
        <f>G251</f>
        <v>0</v>
      </c>
    </row>
    <row r="251" spans="1:7" ht="15.75" customHeight="1">
      <c r="A251" s="164"/>
      <c r="B251" s="165">
        <v>42</v>
      </c>
      <c r="C251" s="144"/>
      <c r="D251" s="155" t="s">
        <v>69</v>
      </c>
      <c r="E251" s="160">
        <f>E252</f>
        <v>70000</v>
      </c>
      <c r="F251" s="160">
        <v>0</v>
      </c>
      <c r="G251" s="160">
        <f>G252</f>
        <v>0</v>
      </c>
    </row>
    <row r="252" spans="1:7" ht="15.75" customHeight="1">
      <c r="A252" s="164"/>
      <c r="B252" s="144"/>
      <c r="C252" s="144">
        <v>426</v>
      </c>
      <c r="D252" s="159" t="s">
        <v>72</v>
      </c>
      <c r="E252" s="147">
        <v>70000</v>
      </c>
      <c r="F252" s="147"/>
      <c r="G252" s="147"/>
    </row>
    <row r="253" spans="1:7" ht="26.25" customHeight="1">
      <c r="A253" s="293"/>
      <c r="B253" s="294"/>
      <c r="C253" s="294"/>
      <c r="D253" s="291" t="s">
        <v>229</v>
      </c>
      <c r="E253" s="292">
        <f>E255</f>
        <v>20000</v>
      </c>
      <c r="F253" s="292">
        <f>F255</f>
        <v>0</v>
      </c>
      <c r="G253" s="292">
        <f>G255</f>
        <v>0</v>
      </c>
    </row>
    <row r="254" spans="1:7" ht="15.75" customHeight="1">
      <c r="A254" s="164"/>
      <c r="B254" s="144"/>
      <c r="C254" s="144"/>
      <c r="D254" s="146" t="s">
        <v>28</v>
      </c>
      <c r="E254" s="160">
        <v>20000</v>
      </c>
      <c r="F254" s="160"/>
      <c r="G254" s="160"/>
    </row>
    <row r="255" spans="1:7" ht="15.75" customHeight="1">
      <c r="A255" s="143">
        <v>4</v>
      </c>
      <c r="B255" s="144"/>
      <c r="C255" s="144"/>
      <c r="D255" s="155" t="s">
        <v>66</v>
      </c>
      <c r="E255" s="160">
        <f aca="true" t="shared" si="8" ref="E255:G256">E256</f>
        <v>20000</v>
      </c>
      <c r="F255" s="160">
        <f t="shared" si="8"/>
        <v>0</v>
      </c>
      <c r="G255" s="160">
        <f t="shared" si="8"/>
        <v>0</v>
      </c>
    </row>
    <row r="256" spans="1:7" ht="15.75" customHeight="1">
      <c r="A256" s="164"/>
      <c r="B256" s="165">
        <v>42</v>
      </c>
      <c r="C256" s="144"/>
      <c r="D256" s="155" t="s">
        <v>69</v>
      </c>
      <c r="E256" s="160">
        <f t="shared" si="8"/>
        <v>20000</v>
      </c>
      <c r="F256" s="160">
        <f t="shared" si="8"/>
        <v>0</v>
      </c>
      <c r="G256" s="160">
        <f t="shared" si="8"/>
        <v>0</v>
      </c>
    </row>
    <row r="257" spans="1:7" ht="15.75" customHeight="1">
      <c r="A257" s="164"/>
      <c r="B257" s="144"/>
      <c r="C257" s="144">
        <v>426</v>
      </c>
      <c r="D257" s="159" t="s">
        <v>72</v>
      </c>
      <c r="E257" s="147">
        <v>20000</v>
      </c>
      <c r="F257" s="147"/>
      <c r="G257" s="147"/>
    </row>
    <row r="258" spans="1:7" ht="29.25" customHeight="1">
      <c r="A258" s="293"/>
      <c r="B258" s="294"/>
      <c r="C258" s="294"/>
      <c r="D258" s="291" t="s">
        <v>230</v>
      </c>
      <c r="E258" s="292">
        <f>E260</f>
        <v>400000</v>
      </c>
      <c r="F258" s="292">
        <f>F260</f>
        <v>0</v>
      </c>
      <c r="G258" s="292">
        <f>G260</f>
        <v>0</v>
      </c>
    </row>
    <row r="259" spans="1:7" ht="15.75" customHeight="1">
      <c r="A259" s="164"/>
      <c r="B259" s="144"/>
      <c r="C259" s="144"/>
      <c r="D259" s="146" t="s">
        <v>28</v>
      </c>
      <c r="E259" s="160">
        <v>400000</v>
      </c>
      <c r="F259" s="160"/>
      <c r="G259" s="160"/>
    </row>
    <row r="260" spans="1:7" ht="15.75" customHeight="1">
      <c r="A260" s="143">
        <v>4</v>
      </c>
      <c r="B260" s="144"/>
      <c r="C260" s="144"/>
      <c r="D260" s="155" t="s">
        <v>66</v>
      </c>
      <c r="E260" s="160">
        <f>E261</f>
        <v>400000</v>
      </c>
      <c r="F260" s="160">
        <f>F261</f>
        <v>0</v>
      </c>
      <c r="G260" s="160">
        <f>G261</f>
        <v>0</v>
      </c>
    </row>
    <row r="261" spans="1:7" ht="15.75" customHeight="1">
      <c r="A261" s="164"/>
      <c r="B261" s="165">
        <v>42</v>
      </c>
      <c r="C261" s="144"/>
      <c r="D261" s="155" t="s">
        <v>69</v>
      </c>
      <c r="E261" s="160">
        <v>400000</v>
      </c>
      <c r="F261" s="160">
        <v>0</v>
      </c>
      <c r="G261" s="160">
        <v>0</v>
      </c>
    </row>
    <row r="262" spans="1:13" ht="15.75" customHeight="1">
      <c r="A262" s="164"/>
      <c r="B262" s="144"/>
      <c r="C262" s="144">
        <v>426</v>
      </c>
      <c r="D262" s="159" t="s">
        <v>72</v>
      </c>
      <c r="E262" s="147">
        <v>400000</v>
      </c>
      <c r="F262" s="147"/>
      <c r="G262" s="147"/>
      <c r="M262" s="181"/>
    </row>
    <row r="263" spans="1:13" ht="27" customHeight="1">
      <c r="A263" s="338"/>
      <c r="B263" s="339"/>
      <c r="C263" s="339"/>
      <c r="D263" s="340" t="s">
        <v>231</v>
      </c>
      <c r="E263" s="288">
        <f>E265</f>
        <v>52000</v>
      </c>
      <c r="F263" s="288">
        <f>F265</f>
        <v>500000</v>
      </c>
      <c r="G263" s="288">
        <f>G265</f>
        <v>0</v>
      </c>
      <c r="M263" s="181"/>
    </row>
    <row r="264" spans="1:13" ht="15.75" customHeight="1">
      <c r="A264" s="164"/>
      <c r="B264" s="144"/>
      <c r="C264" s="144"/>
      <c r="D264" s="146" t="s">
        <v>185</v>
      </c>
      <c r="E264" s="160">
        <v>52000</v>
      </c>
      <c r="F264" s="160"/>
      <c r="G264" s="160"/>
      <c r="M264" s="181"/>
    </row>
    <row r="265" spans="1:13" ht="15.75" customHeight="1">
      <c r="A265" s="143">
        <v>4</v>
      </c>
      <c r="B265" s="144"/>
      <c r="C265" s="144"/>
      <c r="D265" s="155" t="s">
        <v>66</v>
      </c>
      <c r="E265" s="160">
        <f aca="true" t="shared" si="9" ref="E265:G266">E266</f>
        <v>52000</v>
      </c>
      <c r="F265" s="160">
        <f t="shared" si="9"/>
        <v>500000</v>
      </c>
      <c r="G265" s="160">
        <f t="shared" si="9"/>
        <v>0</v>
      </c>
      <c r="M265" s="181"/>
    </row>
    <row r="266" spans="1:13" ht="15.75" customHeight="1">
      <c r="A266" s="164"/>
      <c r="B266" s="165">
        <v>42</v>
      </c>
      <c r="C266" s="144"/>
      <c r="D266" s="155" t="s">
        <v>69</v>
      </c>
      <c r="E266" s="160">
        <f t="shared" si="9"/>
        <v>52000</v>
      </c>
      <c r="F266" s="160">
        <v>500000</v>
      </c>
      <c r="G266" s="160">
        <f t="shared" si="9"/>
        <v>0</v>
      </c>
      <c r="M266" s="181"/>
    </row>
    <row r="267" spans="1:13" ht="15.75" customHeight="1">
      <c r="A267" s="164"/>
      <c r="B267" s="144"/>
      <c r="C267" s="144">
        <v>426</v>
      </c>
      <c r="D267" s="159" t="s">
        <v>72</v>
      </c>
      <c r="E267" s="147">
        <v>52000</v>
      </c>
      <c r="F267" s="147"/>
      <c r="G267" s="147"/>
      <c r="M267" s="181"/>
    </row>
    <row r="268" spans="1:7" ht="24" customHeight="1">
      <c r="A268" s="295"/>
      <c r="B268" s="296"/>
      <c r="C268" s="296"/>
      <c r="D268" s="297" t="s">
        <v>232</v>
      </c>
      <c r="E268" s="298">
        <f>E270</f>
        <v>300000</v>
      </c>
      <c r="F268" s="298">
        <f>F270</f>
        <v>400000</v>
      </c>
      <c r="G268" s="298">
        <f>G270</f>
        <v>400000</v>
      </c>
    </row>
    <row r="269" spans="1:7" ht="15.75" customHeight="1">
      <c r="A269" s="164"/>
      <c r="B269" s="144"/>
      <c r="C269" s="144"/>
      <c r="D269" s="146" t="s">
        <v>28</v>
      </c>
      <c r="E269" s="160">
        <v>300000</v>
      </c>
      <c r="F269" s="160"/>
      <c r="G269" s="160"/>
    </row>
    <row r="270" spans="1:7" ht="15.75" customHeight="1">
      <c r="A270" s="143">
        <v>3</v>
      </c>
      <c r="B270" s="144"/>
      <c r="C270" s="144"/>
      <c r="D270" s="155" t="s">
        <v>48</v>
      </c>
      <c r="E270" s="160">
        <f>E271</f>
        <v>300000</v>
      </c>
      <c r="F270" s="160">
        <f>F271</f>
        <v>400000</v>
      </c>
      <c r="G270" s="160">
        <f>G271</f>
        <v>400000</v>
      </c>
    </row>
    <row r="271" spans="1:7" ht="15.75" customHeight="1">
      <c r="A271" s="164"/>
      <c r="B271" s="165">
        <v>32</v>
      </c>
      <c r="C271" s="144"/>
      <c r="D271" s="155" t="s">
        <v>53</v>
      </c>
      <c r="E271" s="160">
        <f>E272</f>
        <v>300000</v>
      </c>
      <c r="F271" s="160">
        <v>400000</v>
      </c>
      <c r="G271" s="160">
        <v>400000</v>
      </c>
    </row>
    <row r="272" spans="1:7" ht="15.75" customHeight="1">
      <c r="A272" s="164"/>
      <c r="B272" s="144"/>
      <c r="C272" s="144">
        <v>323</v>
      </c>
      <c r="D272" s="159" t="s">
        <v>56</v>
      </c>
      <c r="E272" s="147">
        <v>300000</v>
      </c>
      <c r="F272" s="147"/>
      <c r="G272" s="147"/>
    </row>
    <row r="273" spans="1:7" ht="29.25" customHeight="1">
      <c r="A273" s="299"/>
      <c r="B273" s="300"/>
      <c r="C273" s="300"/>
      <c r="D273" s="297" t="s">
        <v>233</v>
      </c>
      <c r="E273" s="301">
        <f>E275</f>
        <v>30000</v>
      </c>
      <c r="F273" s="301">
        <f>F275</f>
        <v>0</v>
      </c>
      <c r="G273" s="301">
        <f>G275</f>
        <v>0</v>
      </c>
    </row>
    <row r="274" spans="1:7" ht="15.75" customHeight="1">
      <c r="A274" s="164"/>
      <c r="B274" s="144"/>
      <c r="C274" s="144"/>
      <c r="D274" s="146" t="s">
        <v>28</v>
      </c>
      <c r="E274" s="160">
        <v>30000</v>
      </c>
      <c r="F274" s="160"/>
      <c r="G274" s="160"/>
    </row>
    <row r="275" spans="1:7" ht="15.75" customHeight="1">
      <c r="A275" s="143">
        <v>4</v>
      </c>
      <c r="B275" s="144"/>
      <c r="C275" s="144"/>
      <c r="D275" s="155" t="s">
        <v>66</v>
      </c>
      <c r="E275" s="160">
        <f>E276</f>
        <v>30000</v>
      </c>
      <c r="F275" s="160">
        <f>F276</f>
        <v>0</v>
      </c>
      <c r="G275" s="160">
        <f>G276</f>
        <v>0</v>
      </c>
    </row>
    <row r="276" spans="1:7" ht="15.75" customHeight="1">
      <c r="A276" s="164"/>
      <c r="B276" s="165">
        <v>42</v>
      </c>
      <c r="C276" s="144"/>
      <c r="D276" s="155" t="s">
        <v>69</v>
      </c>
      <c r="E276" s="160">
        <v>30000</v>
      </c>
      <c r="F276" s="160">
        <v>0</v>
      </c>
      <c r="G276" s="160">
        <v>0</v>
      </c>
    </row>
    <row r="277" spans="1:7" ht="15.75" customHeight="1">
      <c r="A277" s="164"/>
      <c r="B277" s="144"/>
      <c r="C277" s="144">
        <v>422</v>
      </c>
      <c r="D277" s="159" t="s">
        <v>71</v>
      </c>
      <c r="E277" s="147">
        <v>30000</v>
      </c>
      <c r="F277" s="147"/>
      <c r="G277" s="147"/>
    </row>
    <row r="278" spans="1:7" ht="25.5" customHeight="1">
      <c r="A278" s="302"/>
      <c r="B278" s="303"/>
      <c r="C278" s="303"/>
      <c r="D278" s="304" t="s">
        <v>234</v>
      </c>
      <c r="E278" s="305">
        <f>E280</f>
        <v>40000</v>
      </c>
      <c r="F278" s="305">
        <f>F280</f>
        <v>0</v>
      </c>
      <c r="G278" s="305">
        <f>G280</f>
        <v>0</v>
      </c>
    </row>
    <row r="279" spans="1:7" ht="15.75" customHeight="1">
      <c r="A279" s="164"/>
      <c r="B279" s="144"/>
      <c r="C279" s="144"/>
      <c r="D279" s="146" t="s">
        <v>28</v>
      </c>
      <c r="E279" s="160">
        <v>40000</v>
      </c>
      <c r="F279" s="160"/>
      <c r="G279" s="160"/>
    </row>
    <row r="280" spans="1:7" ht="15.75" customHeight="1">
      <c r="A280" s="143">
        <v>4</v>
      </c>
      <c r="B280" s="144"/>
      <c r="C280" s="144"/>
      <c r="D280" s="155" t="s">
        <v>66</v>
      </c>
      <c r="E280" s="160">
        <f>E281</f>
        <v>40000</v>
      </c>
      <c r="F280" s="160">
        <f>F281</f>
        <v>0</v>
      </c>
      <c r="G280" s="160">
        <f>G281</f>
        <v>0</v>
      </c>
    </row>
    <row r="281" spans="1:7" ht="15.75" customHeight="1">
      <c r="A281" s="164"/>
      <c r="B281" s="165">
        <v>41</v>
      </c>
      <c r="C281" s="144"/>
      <c r="D281" s="155" t="s">
        <v>67</v>
      </c>
      <c r="E281" s="160">
        <f>E282</f>
        <v>40000</v>
      </c>
      <c r="F281" s="160">
        <v>0</v>
      </c>
      <c r="G281" s="160">
        <v>0</v>
      </c>
    </row>
    <row r="282" spans="1:7" ht="15.75" customHeight="1">
      <c r="A282" s="164"/>
      <c r="B282" s="144"/>
      <c r="C282" s="144">
        <v>411</v>
      </c>
      <c r="D282" s="159" t="s">
        <v>96</v>
      </c>
      <c r="E282" s="147">
        <v>40000</v>
      </c>
      <c r="F282" s="147"/>
      <c r="G282" s="147"/>
    </row>
    <row r="283" spans="1:7" ht="27" customHeight="1">
      <c r="A283" s="302"/>
      <c r="B283" s="303"/>
      <c r="C283" s="303"/>
      <c r="D283" s="304" t="s">
        <v>235</v>
      </c>
      <c r="E283" s="305">
        <f>E285</f>
        <v>100000</v>
      </c>
      <c r="F283" s="305">
        <f>F285</f>
        <v>0</v>
      </c>
      <c r="G283" s="305">
        <f>G285</f>
        <v>0</v>
      </c>
    </row>
    <row r="284" spans="1:7" ht="23.25" customHeight="1">
      <c r="A284" s="164"/>
      <c r="B284" s="144"/>
      <c r="C284" s="144"/>
      <c r="D284" s="146" t="s">
        <v>97</v>
      </c>
      <c r="E284" s="160">
        <v>100000</v>
      </c>
      <c r="F284" s="160"/>
      <c r="G284" s="160"/>
    </row>
    <row r="285" spans="1:7" ht="15.75" customHeight="1">
      <c r="A285" s="143">
        <v>4</v>
      </c>
      <c r="B285" s="144"/>
      <c r="C285" s="144"/>
      <c r="D285" s="155" t="s">
        <v>66</v>
      </c>
      <c r="E285" s="160">
        <f>E286</f>
        <v>100000</v>
      </c>
      <c r="F285" s="160">
        <f>F286</f>
        <v>0</v>
      </c>
      <c r="G285" s="160">
        <f>G286</f>
        <v>0</v>
      </c>
    </row>
    <row r="286" spans="1:7" ht="15.75" customHeight="1">
      <c r="A286" s="164"/>
      <c r="B286" s="165">
        <v>41</v>
      </c>
      <c r="C286" s="144"/>
      <c r="D286" s="155" t="s">
        <v>67</v>
      </c>
      <c r="E286" s="160">
        <f>E287</f>
        <v>100000</v>
      </c>
      <c r="F286" s="160">
        <v>0</v>
      </c>
      <c r="G286" s="160">
        <v>0</v>
      </c>
    </row>
    <row r="287" spans="1:7" ht="15.75" customHeight="1">
      <c r="A287" s="164"/>
      <c r="B287" s="144"/>
      <c r="C287" s="144">
        <v>411</v>
      </c>
      <c r="D287" s="159" t="s">
        <v>96</v>
      </c>
      <c r="E287" s="147">
        <v>100000</v>
      </c>
      <c r="F287" s="147"/>
      <c r="G287" s="147"/>
    </row>
    <row r="288" spans="1:7" ht="26.25" customHeight="1">
      <c r="A288" s="302"/>
      <c r="B288" s="303"/>
      <c r="C288" s="303"/>
      <c r="D288" s="304" t="s">
        <v>236</v>
      </c>
      <c r="E288" s="305">
        <f>E290</f>
        <v>50000</v>
      </c>
      <c r="F288" s="305">
        <f>F290</f>
        <v>50000</v>
      </c>
      <c r="G288" s="305">
        <f>G290</f>
        <v>350000</v>
      </c>
    </row>
    <row r="289" spans="1:7" ht="15.75" customHeight="1">
      <c r="A289" s="164"/>
      <c r="B289" s="144"/>
      <c r="C289" s="144"/>
      <c r="D289" s="146" t="s">
        <v>28</v>
      </c>
      <c r="E289" s="160">
        <v>50000</v>
      </c>
      <c r="F289" s="160"/>
      <c r="G289" s="160"/>
    </row>
    <row r="290" spans="1:7" ht="15.75" customHeight="1">
      <c r="A290" s="143">
        <v>4</v>
      </c>
      <c r="B290" s="144"/>
      <c r="C290" s="144"/>
      <c r="D290" s="155" t="s">
        <v>66</v>
      </c>
      <c r="E290" s="160">
        <f>E291</f>
        <v>50000</v>
      </c>
      <c r="F290" s="160">
        <f>F291</f>
        <v>50000</v>
      </c>
      <c r="G290" s="160">
        <f>G291</f>
        <v>350000</v>
      </c>
    </row>
    <row r="291" spans="1:7" ht="15.75" customHeight="1">
      <c r="A291" s="164"/>
      <c r="B291" s="165">
        <v>41</v>
      </c>
      <c r="C291" s="144"/>
      <c r="D291" s="155" t="s">
        <v>67</v>
      </c>
      <c r="E291" s="160">
        <f>E292</f>
        <v>50000</v>
      </c>
      <c r="F291" s="160">
        <v>50000</v>
      </c>
      <c r="G291" s="160">
        <v>350000</v>
      </c>
    </row>
    <row r="292" spans="1:7" ht="15.75" customHeight="1">
      <c r="A292" s="164"/>
      <c r="B292" s="144"/>
      <c r="C292" s="144">
        <v>411</v>
      </c>
      <c r="D292" s="159" t="s">
        <v>96</v>
      </c>
      <c r="E292" s="147">
        <v>50000</v>
      </c>
      <c r="F292" s="147"/>
      <c r="G292" s="147"/>
    </row>
    <row r="293" spans="1:7" ht="30" customHeight="1">
      <c r="A293" s="302"/>
      <c r="B293" s="303"/>
      <c r="C293" s="303"/>
      <c r="D293" s="304" t="s">
        <v>237</v>
      </c>
      <c r="E293" s="305">
        <f>E295</f>
        <v>30000</v>
      </c>
      <c r="F293" s="305">
        <f>F295</f>
        <v>50000</v>
      </c>
      <c r="G293" s="305">
        <f>G295</f>
        <v>50000</v>
      </c>
    </row>
    <row r="294" spans="1:7" ht="15.75" customHeight="1">
      <c r="A294" s="164"/>
      <c r="B294" s="144"/>
      <c r="C294" s="144"/>
      <c r="D294" s="146" t="s">
        <v>28</v>
      </c>
      <c r="E294" s="160">
        <v>30000</v>
      </c>
      <c r="F294" s="160"/>
      <c r="G294" s="160"/>
    </row>
    <row r="295" spans="1:7" ht="15.75" customHeight="1">
      <c r="A295" s="143">
        <v>4</v>
      </c>
      <c r="B295" s="144"/>
      <c r="C295" s="144"/>
      <c r="D295" s="155" t="s">
        <v>66</v>
      </c>
      <c r="E295" s="160">
        <f>E296</f>
        <v>30000</v>
      </c>
      <c r="F295" s="160">
        <f>F296</f>
        <v>50000</v>
      </c>
      <c r="G295" s="160">
        <f>G296</f>
        <v>50000</v>
      </c>
    </row>
    <row r="296" spans="1:7" ht="15.75" customHeight="1">
      <c r="A296" s="164"/>
      <c r="B296" s="165">
        <v>41</v>
      </c>
      <c r="C296" s="144"/>
      <c r="D296" s="155" t="s">
        <v>67</v>
      </c>
      <c r="E296" s="160">
        <f>E297</f>
        <v>30000</v>
      </c>
      <c r="F296" s="160">
        <v>50000</v>
      </c>
      <c r="G296" s="160">
        <v>50000</v>
      </c>
    </row>
    <row r="297" spans="1:7" ht="15.75" customHeight="1">
      <c r="A297" s="164"/>
      <c r="B297" s="144"/>
      <c r="C297" s="144">
        <v>411</v>
      </c>
      <c r="D297" s="159" t="s">
        <v>96</v>
      </c>
      <c r="E297" s="147">
        <v>30000</v>
      </c>
      <c r="F297" s="147"/>
      <c r="G297" s="147"/>
    </row>
    <row r="298" spans="1:7" ht="29.25" customHeight="1">
      <c r="A298" s="302"/>
      <c r="B298" s="303"/>
      <c r="C298" s="303"/>
      <c r="D298" s="304" t="s">
        <v>238</v>
      </c>
      <c r="E298" s="305">
        <f>E300</f>
        <v>30000</v>
      </c>
      <c r="F298" s="305">
        <f>F300</f>
        <v>50000</v>
      </c>
      <c r="G298" s="305">
        <f>G300</f>
        <v>0</v>
      </c>
    </row>
    <row r="299" spans="1:7" ht="15.75" customHeight="1">
      <c r="A299" s="164"/>
      <c r="B299" s="144"/>
      <c r="C299" s="144"/>
      <c r="D299" s="146" t="s">
        <v>28</v>
      </c>
      <c r="E299" s="160"/>
      <c r="F299" s="160"/>
      <c r="G299" s="160"/>
    </row>
    <row r="300" spans="1:7" ht="15.75" customHeight="1">
      <c r="A300" s="143">
        <v>4</v>
      </c>
      <c r="B300" s="144"/>
      <c r="C300" s="144"/>
      <c r="D300" s="155" t="s">
        <v>66</v>
      </c>
      <c r="E300" s="160">
        <f>E301</f>
        <v>30000</v>
      </c>
      <c r="F300" s="160">
        <f>F301</f>
        <v>50000</v>
      </c>
      <c r="G300" s="160">
        <f>G301</f>
        <v>0</v>
      </c>
    </row>
    <row r="301" spans="1:7" ht="15.75" customHeight="1">
      <c r="A301" s="164"/>
      <c r="B301" s="165">
        <v>41</v>
      </c>
      <c r="C301" s="144"/>
      <c r="D301" s="155" t="s">
        <v>67</v>
      </c>
      <c r="E301" s="160">
        <f>E302</f>
        <v>30000</v>
      </c>
      <c r="F301" s="160">
        <v>50000</v>
      </c>
      <c r="G301" s="160">
        <f>G302</f>
        <v>0</v>
      </c>
    </row>
    <row r="302" spans="1:7" ht="15.75" customHeight="1">
      <c r="A302" s="164"/>
      <c r="B302" s="144"/>
      <c r="C302" s="144">
        <v>411</v>
      </c>
      <c r="D302" s="159" t="s">
        <v>96</v>
      </c>
      <c r="E302" s="147">
        <v>30000</v>
      </c>
      <c r="F302" s="147"/>
      <c r="G302" s="147"/>
    </row>
    <row r="303" spans="1:7" ht="51.75" customHeight="1">
      <c r="A303" s="302"/>
      <c r="B303" s="303"/>
      <c r="C303" s="303"/>
      <c r="D303" s="304" t="s">
        <v>239</v>
      </c>
      <c r="E303" s="305">
        <f>E305</f>
        <v>150000</v>
      </c>
      <c r="F303" s="305">
        <f>F305</f>
        <v>0</v>
      </c>
      <c r="G303" s="305">
        <f>G305</f>
        <v>0</v>
      </c>
    </row>
    <row r="304" spans="1:7" ht="15.75" customHeight="1">
      <c r="A304" s="164"/>
      <c r="B304" s="144"/>
      <c r="C304" s="144"/>
      <c r="D304" s="146" t="s">
        <v>93</v>
      </c>
      <c r="E304" s="160">
        <v>150000</v>
      </c>
      <c r="F304" s="160"/>
      <c r="G304" s="160"/>
    </row>
    <row r="305" spans="1:7" ht="15.75" customHeight="1">
      <c r="A305" s="143">
        <v>4</v>
      </c>
      <c r="B305" s="144"/>
      <c r="C305" s="144"/>
      <c r="D305" s="155" t="s">
        <v>66</v>
      </c>
      <c r="E305" s="160">
        <f aca="true" t="shared" si="10" ref="E305:G306">E306</f>
        <v>150000</v>
      </c>
      <c r="F305" s="160">
        <f t="shared" si="10"/>
        <v>0</v>
      </c>
      <c r="G305" s="160">
        <f t="shared" si="10"/>
        <v>0</v>
      </c>
    </row>
    <row r="306" spans="1:7" ht="15.75" customHeight="1">
      <c r="A306" s="164"/>
      <c r="B306" s="165">
        <v>41</v>
      </c>
      <c r="C306" s="144"/>
      <c r="D306" s="155" t="s">
        <v>67</v>
      </c>
      <c r="E306" s="160">
        <f t="shared" si="10"/>
        <v>150000</v>
      </c>
      <c r="F306" s="160">
        <f t="shared" si="10"/>
        <v>0</v>
      </c>
      <c r="G306" s="160">
        <f t="shared" si="10"/>
        <v>0</v>
      </c>
    </row>
    <row r="307" spans="1:7" ht="15.75" customHeight="1">
      <c r="A307" s="164"/>
      <c r="B307" s="144"/>
      <c r="C307" s="144">
        <v>411</v>
      </c>
      <c r="D307" s="159" t="s">
        <v>96</v>
      </c>
      <c r="E307" s="147">
        <v>150000</v>
      </c>
      <c r="F307" s="147"/>
      <c r="G307" s="147"/>
    </row>
    <row r="308" spans="1:7" ht="30" customHeight="1">
      <c r="A308" s="302"/>
      <c r="B308" s="303"/>
      <c r="C308" s="303"/>
      <c r="D308" s="304" t="s">
        <v>240</v>
      </c>
      <c r="E308" s="305">
        <f>E310</f>
        <v>100000</v>
      </c>
      <c r="F308" s="305">
        <f>F310</f>
        <v>100000</v>
      </c>
      <c r="G308" s="305">
        <f>G310</f>
        <v>300000</v>
      </c>
    </row>
    <row r="309" spans="1:7" ht="15.75" customHeight="1">
      <c r="A309" s="164"/>
      <c r="B309" s="144"/>
      <c r="C309" s="144"/>
      <c r="D309" s="146" t="s">
        <v>28</v>
      </c>
      <c r="E309" s="160">
        <v>100000</v>
      </c>
      <c r="F309" s="160"/>
      <c r="G309" s="160"/>
    </row>
    <row r="310" spans="1:7" ht="15.75" customHeight="1">
      <c r="A310" s="143">
        <v>4</v>
      </c>
      <c r="B310" s="144"/>
      <c r="C310" s="144"/>
      <c r="D310" s="155" t="s">
        <v>66</v>
      </c>
      <c r="E310" s="160">
        <f>E311</f>
        <v>100000</v>
      </c>
      <c r="F310" s="160">
        <f>F311</f>
        <v>100000</v>
      </c>
      <c r="G310" s="160">
        <f>G311</f>
        <v>300000</v>
      </c>
    </row>
    <row r="311" spans="1:7" ht="15.75" customHeight="1">
      <c r="A311" s="164"/>
      <c r="B311" s="165">
        <v>41</v>
      </c>
      <c r="C311" s="144"/>
      <c r="D311" s="155" t="s">
        <v>67</v>
      </c>
      <c r="E311" s="160">
        <f>E312</f>
        <v>100000</v>
      </c>
      <c r="F311" s="160">
        <v>100000</v>
      </c>
      <c r="G311" s="160">
        <v>300000</v>
      </c>
    </row>
    <row r="312" spans="1:7" ht="15.75" customHeight="1">
      <c r="A312" s="164"/>
      <c r="B312" s="144"/>
      <c r="C312" s="144">
        <v>411</v>
      </c>
      <c r="D312" s="159" t="s">
        <v>96</v>
      </c>
      <c r="E312" s="147">
        <v>100000</v>
      </c>
      <c r="F312" s="147"/>
      <c r="G312" s="147"/>
    </row>
    <row r="313" spans="1:7" ht="27" customHeight="1">
      <c r="A313" s="302"/>
      <c r="B313" s="303"/>
      <c r="C313" s="303"/>
      <c r="D313" s="304" t="s">
        <v>241</v>
      </c>
      <c r="E313" s="305">
        <f>E315</f>
        <v>50000</v>
      </c>
      <c r="F313" s="305">
        <f>F315</f>
        <v>80000</v>
      </c>
      <c r="G313" s="305">
        <f>G315</f>
        <v>80000</v>
      </c>
    </row>
    <row r="314" spans="1:7" ht="15.75" customHeight="1">
      <c r="A314" s="164"/>
      <c r="B314" s="144"/>
      <c r="C314" s="144"/>
      <c r="D314" s="146" t="s">
        <v>28</v>
      </c>
      <c r="E314" s="160">
        <v>50000</v>
      </c>
      <c r="F314" s="160"/>
      <c r="G314" s="160"/>
    </row>
    <row r="315" spans="1:7" ht="15.75" customHeight="1">
      <c r="A315" s="143">
        <v>4</v>
      </c>
      <c r="B315" s="144"/>
      <c r="C315" s="144"/>
      <c r="D315" s="155" t="s">
        <v>66</v>
      </c>
      <c r="E315" s="160">
        <f>E316</f>
        <v>50000</v>
      </c>
      <c r="F315" s="160">
        <f>F316</f>
        <v>80000</v>
      </c>
      <c r="G315" s="160">
        <f>G316</f>
        <v>80000</v>
      </c>
    </row>
    <row r="316" spans="1:7" ht="15.75" customHeight="1">
      <c r="A316" s="164"/>
      <c r="B316" s="165">
        <v>41</v>
      </c>
      <c r="C316" s="144"/>
      <c r="D316" s="155" t="s">
        <v>67</v>
      </c>
      <c r="E316" s="160">
        <f>E317</f>
        <v>50000</v>
      </c>
      <c r="F316" s="160">
        <v>80000</v>
      </c>
      <c r="G316" s="160">
        <v>80000</v>
      </c>
    </row>
    <row r="317" spans="1:7" ht="15.75" customHeight="1">
      <c r="A317" s="164"/>
      <c r="B317" s="144"/>
      <c r="C317" s="144">
        <v>411</v>
      </c>
      <c r="D317" s="159" t="s">
        <v>96</v>
      </c>
      <c r="E317" s="147">
        <v>50000</v>
      </c>
      <c r="F317" s="147"/>
      <c r="G317" s="147"/>
    </row>
    <row r="318" spans="1:7" ht="22.5" customHeight="1">
      <c r="A318" s="314"/>
      <c r="B318" s="315"/>
      <c r="C318" s="315"/>
      <c r="D318" s="316" t="s">
        <v>98</v>
      </c>
      <c r="E318" s="317">
        <f>E320</f>
        <v>1070000</v>
      </c>
      <c r="F318" s="317">
        <f>F320</f>
        <v>1070000</v>
      </c>
      <c r="G318" s="317">
        <f>G320</f>
        <v>1070000</v>
      </c>
    </row>
    <row r="319" spans="1:7" ht="19.5" customHeight="1">
      <c r="A319" s="140"/>
      <c r="B319" s="141"/>
      <c r="C319" s="141"/>
      <c r="D319" s="146" t="s">
        <v>99</v>
      </c>
      <c r="E319" s="147"/>
      <c r="F319" s="147"/>
      <c r="G319" s="147"/>
    </row>
    <row r="320" spans="1:7" ht="30">
      <c r="A320" s="257"/>
      <c r="B320" s="258"/>
      <c r="C320" s="258"/>
      <c r="D320" s="229" t="s">
        <v>165</v>
      </c>
      <c r="E320" s="268">
        <f>E321+E327</f>
        <v>1070000</v>
      </c>
      <c r="F320" s="268">
        <f>F321+F327</f>
        <v>1070000</v>
      </c>
      <c r="G320" s="268">
        <f>G321+G327</f>
        <v>1070000</v>
      </c>
    </row>
    <row r="321" spans="1:7" ht="16.5" customHeight="1">
      <c r="A321" s="306"/>
      <c r="B321" s="307"/>
      <c r="C321" s="307"/>
      <c r="D321" s="308" t="s">
        <v>163</v>
      </c>
      <c r="E321" s="309">
        <f>E323</f>
        <v>810000</v>
      </c>
      <c r="F321" s="309">
        <f>F323</f>
        <v>810000</v>
      </c>
      <c r="G321" s="309">
        <f>G323</f>
        <v>810000</v>
      </c>
    </row>
    <row r="322" spans="1:7" ht="15">
      <c r="A322" s="140"/>
      <c r="B322" s="141"/>
      <c r="C322" s="141"/>
      <c r="D322" s="146" t="s">
        <v>28</v>
      </c>
      <c r="E322" s="160">
        <v>810000</v>
      </c>
      <c r="F322" s="160"/>
      <c r="G322" s="160"/>
    </row>
    <row r="323" spans="1:7" ht="15">
      <c r="A323" s="182">
        <v>3</v>
      </c>
      <c r="B323" s="141"/>
      <c r="C323" s="141"/>
      <c r="D323" s="155" t="s">
        <v>48</v>
      </c>
      <c r="E323" s="160">
        <f>E324</f>
        <v>810000</v>
      </c>
      <c r="F323" s="160">
        <f>F324</f>
        <v>810000</v>
      </c>
      <c r="G323" s="160">
        <f>G324</f>
        <v>810000</v>
      </c>
    </row>
    <row r="324" spans="1:7" ht="15">
      <c r="A324" s="140"/>
      <c r="B324" s="183">
        <v>32</v>
      </c>
      <c r="C324" s="141"/>
      <c r="D324" s="155" t="s">
        <v>53</v>
      </c>
      <c r="E324" s="160">
        <f>E326+E325</f>
        <v>810000</v>
      </c>
      <c r="F324" s="160">
        <v>810000</v>
      </c>
      <c r="G324" s="160">
        <v>810000</v>
      </c>
    </row>
    <row r="325" spans="1:7" ht="15">
      <c r="A325" s="140"/>
      <c r="B325" s="183"/>
      <c r="C325" s="141">
        <v>322</v>
      </c>
      <c r="D325" s="155" t="s">
        <v>122</v>
      </c>
      <c r="E325" s="172">
        <v>10000</v>
      </c>
      <c r="F325" s="160"/>
      <c r="G325" s="160"/>
    </row>
    <row r="326" spans="1:7" ht="15">
      <c r="A326" s="140"/>
      <c r="B326" s="141"/>
      <c r="C326" s="141">
        <v>323</v>
      </c>
      <c r="D326" s="159" t="s">
        <v>56</v>
      </c>
      <c r="E326" s="147">
        <v>800000</v>
      </c>
      <c r="F326" s="147"/>
      <c r="G326" s="147"/>
    </row>
    <row r="327" spans="1:7" ht="18.75" customHeight="1">
      <c r="A327" s="306"/>
      <c r="B327" s="307"/>
      <c r="C327" s="307"/>
      <c r="D327" s="308" t="s">
        <v>164</v>
      </c>
      <c r="E327" s="309">
        <f>E329</f>
        <v>260000</v>
      </c>
      <c r="F327" s="309">
        <f>F329</f>
        <v>260000</v>
      </c>
      <c r="G327" s="309">
        <f>G329</f>
        <v>260000</v>
      </c>
    </row>
    <row r="328" spans="1:7" ht="15">
      <c r="A328" s="166"/>
      <c r="B328" s="167"/>
      <c r="C328" s="167"/>
      <c r="D328" s="146" t="s">
        <v>23</v>
      </c>
      <c r="E328" s="160">
        <v>260000</v>
      </c>
      <c r="F328" s="160"/>
      <c r="G328" s="160"/>
    </row>
    <row r="329" spans="1:7" ht="15">
      <c r="A329" s="182">
        <v>3</v>
      </c>
      <c r="B329" s="141"/>
      <c r="C329" s="141"/>
      <c r="D329" s="155" t="s">
        <v>48</v>
      </c>
      <c r="E329" s="160">
        <f>E330+E332</f>
        <v>260000</v>
      </c>
      <c r="F329" s="160">
        <f>F330+F332</f>
        <v>260000</v>
      </c>
      <c r="G329" s="160">
        <f>G330+G332</f>
        <v>260000</v>
      </c>
    </row>
    <row r="330" spans="1:7" ht="15">
      <c r="A330" s="182"/>
      <c r="B330" s="183">
        <v>32</v>
      </c>
      <c r="C330" s="141"/>
      <c r="D330" s="155" t="s">
        <v>53</v>
      </c>
      <c r="E330" s="160">
        <f>E331</f>
        <v>20000</v>
      </c>
      <c r="F330" s="160">
        <v>20000</v>
      </c>
      <c r="G330" s="160">
        <v>20000</v>
      </c>
    </row>
    <row r="331" spans="1:7" ht="15">
      <c r="A331" s="182"/>
      <c r="B331" s="141"/>
      <c r="C331" s="141">
        <v>329</v>
      </c>
      <c r="D331" s="159" t="s">
        <v>58</v>
      </c>
      <c r="E331" s="172">
        <v>20000</v>
      </c>
      <c r="F331" s="160"/>
      <c r="G331" s="160"/>
    </row>
    <row r="332" spans="1:7" ht="15">
      <c r="A332" s="140"/>
      <c r="B332" s="183">
        <v>38</v>
      </c>
      <c r="C332" s="141"/>
      <c r="D332" s="155" t="s">
        <v>63</v>
      </c>
      <c r="E332" s="160">
        <f>E333</f>
        <v>240000</v>
      </c>
      <c r="F332" s="160">
        <v>240000</v>
      </c>
      <c r="G332" s="160">
        <v>240000</v>
      </c>
    </row>
    <row r="333" spans="1:7" ht="15">
      <c r="A333" s="140"/>
      <c r="B333" s="141"/>
      <c r="C333" s="141">
        <v>381</v>
      </c>
      <c r="D333" s="159" t="s">
        <v>64</v>
      </c>
      <c r="E333" s="147">
        <v>240000</v>
      </c>
      <c r="F333" s="147"/>
      <c r="G333" s="147"/>
    </row>
    <row r="334" spans="1:7" ht="32.25" customHeight="1">
      <c r="A334" s="220"/>
      <c r="B334" s="221"/>
      <c r="C334" s="221"/>
      <c r="D334" s="316" t="s">
        <v>100</v>
      </c>
      <c r="E334" s="223">
        <f>E336+E352</f>
        <v>348000</v>
      </c>
      <c r="F334" s="223">
        <f>F336+F352</f>
        <v>348000</v>
      </c>
      <c r="G334" s="223">
        <f>G336+G352</f>
        <v>348000</v>
      </c>
    </row>
    <row r="335" spans="1:7" ht="19.5" customHeight="1">
      <c r="A335" s="140"/>
      <c r="B335" s="141"/>
      <c r="C335" s="141"/>
      <c r="D335" s="146" t="s">
        <v>101</v>
      </c>
      <c r="E335" s="147"/>
      <c r="F335" s="147"/>
      <c r="G335" s="147"/>
    </row>
    <row r="336" spans="1:7" ht="27" customHeight="1">
      <c r="A336" s="257"/>
      <c r="B336" s="258"/>
      <c r="C336" s="258"/>
      <c r="D336" s="229" t="s">
        <v>166</v>
      </c>
      <c r="E336" s="268">
        <f>E337+E345</f>
        <v>324000</v>
      </c>
      <c r="F336" s="268">
        <f>F337+F345</f>
        <v>324000</v>
      </c>
      <c r="G336" s="268">
        <f>G337+G345</f>
        <v>324000</v>
      </c>
    </row>
    <row r="337" spans="1:7" ht="17.25" customHeight="1">
      <c r="A337" s="310"/>
      <c r="B337" s="311"/>
      <c r="C337" s="311"/>
      <c r="D337" s="312" t="s">
        <v>167</v>
      </c>
      <c r="E337" s="313">
        <f>E339</f>
        <v>310000</v>
      </c>
      <c r="F337" s="313">
        <f>F339</f>
        <v>324000</v>
      </c>
      <c r="G337" s="313">
        <f>G339</f>
        <v>324000</v>
      </c>
    </row>
    <row r="338" spans="1:7" ht="15">
      <c r="A338" s="166"/>
      <c r="B338" s="167"/>
      <c r="C338" s="167"/>
      <c r="D338" s="146" t="s">
        <v>23</v>
      </c>
      <c r="E338" s="160">
        <v>310000</v>
      </c>
      <c r="F338" s="160"/>
      <c r="G338" s="160"/>
    </row>
    <row r="339" spans="1:7" ht="15">
      <c r="A339" s="182">
        <v>3</v>
      </c>
      <c r="B339" s="141"/>
      <c r="C339" s="141"/>
      <c r="D339" s="155" t="s">
        <v>48</v>
      </c>
      <c r="E339" s="160">
        <f>E340+E343</f>
        <v>310000</v>
      </c>
      <c r="F339" s="160">
        <f>F340+F343</f>
        <v>324000</v>
      </c>
      <c r="G339" s="160">
        <f>G340+G343</f>
        <v>324000</v>
      </c>
    </row>
    <row r="340" spans="1:7" ht="15">
      <c r="A340" s="140"/>
      <c r="B340" s="183">
        <v>32</v>
      </c>
      <c r="C340" s="141"/>
      <c r="D340" s="155" t="s">
        <v>53</v>
      </c>
      <c r="E340" s="160">
        <f>E341+E342</f>
        <v>10000</v>
      </c>
      <c r="F340" s="160">
        <v>10000</v>
      </c>
      <c r="G340" s="160">
        <v>10000</v>
      </c>
    </row>
    <row r="341" spans="1:7" ht="15">
      <c r="A341" s="140"/>
      <c r="B341" s="183"/>
      <c r="C341" s="141">
        <v>322</v>
      </c>
      <c r="D341" s="159" t="s">
        <v>55</v>
      </c>
      <c r="E341" s="172">
        <v>5000</v>
      </c>
      <c r="F341" s="160"/>
      <c r="G341" s="160"/>
    </row>
    <row r="342" spans="1:7" ht="15">
      <c r="A342" s="140"/>
      <c r="B342" s="141"/>
      <c r="C342" s="141">
        <v>323</v>
      </c>
      <c r="D342" s="159" t="s">
        <v>56</v>
      </c>
      <c r="E342" s="147">
        <v>5000</v>
      </c>
      <c r="F342" s="147"/>
      <c r="G342" s="147"/>
    </row>
    <row r="343" spans="1:7" ht="15">
      <c r="A343" s="140"/>
      <c r="B343" s="183">
        <v>35</v>
      </c>
      <c r="C343" s="141"/>
      <c r="D343" s="159" t="s">
        <v>123</v>
      </c>
      <c r="E343" s="147">
        <f>E344</f>
        <v>300000</v>
      </c>
      <c r="F343" s="147">
        <v>314000</v>
      </c>
      <c r="G343" s="147">
        <v>314000</v>
      </c>
    </row>
    <row r="344" spans="1:7" ht="15">
      <c r="A344" s="140"/>
      <c r="B344" s="141"/>
      <c r="C344" s="141">
        <v>351</v>
      </c>
      <c r="D344" s="159" t="s">
        <v>124</v>
      </c>
      <c r="E344" s="147">
        <v>300000</v>
      </c>
      <c r="F344" s="147"/>
      <c r="G344" s="147"/>
    </row>
    <row r="345" spans="1:7" ht="15">
      <c r="A345" s="310"/>
      <c r="B345" s="311"/>
      <c r="C345" s="311"/>
      <c r="D345" s="312" t="s">
        <v>168</v>
      </c>
      <c r="E345" s="313">
        <f>E347</f>
        <v>14000</v>
      </c>
      <c r="F345" s="313">
        <f>F347</f>
        <v>0</v>
      </c>
      <c r="G345" s="313">
        <f>G347</f>
        <v>0</v>
      </c>
    </row>
    <row r="346" spans="1:7" ht="15">
      <c r="A346" s="166"/>
      <c r="B346" s="167"/>
      <c r="C346" s="167"/>
      <c r="D346" s="146" t="s">
        <v>23</v>
      </c>
      <c r="E346" s="160">
        <v>14000</v>
      </c>
      <c r="F346" s="160"/>
      <c r="G346" s="160"/>
    </row>
    <row r="347" spans="1:7" ht="15">
      <c r="A347" s="182">
        <v>3</v>
      </c>
      <c r="B347" s="141"/>
      <c r="C347" s="141"/>
      <c r="D347" s="155" t="s">
        <v>48</v>
      </c>
      <c r="E347" s="160">
        <f>E348</f>
        <v>14000</v>
      </c>
      <c r="F347" s="160">
        <f>F348</f>
        <v>0</v>
      </c>
      <c r="G347" s="160">
        <f>G348</f>
        <v>0</v>
      </c>
    </row>
    <row r="348" spans="1:7" ht="15">
      <c r="A348" s="140"/>
      <c r="B348" s="183">
        <v>32</v>
      </c>
      <c r="C348" s="141"/>
      <c r="D348" s="155" t="s">
        <v>53</v>
      </c>
      <c r="E348" s="160">
        <f>E349+E350</f>
        <v>14000</v>
      </c>
      <c r="F348" s="160">
        <v>0</v>
      </c>
      <c r="G348" s="160">
        <v>0</v>
      </c>
    </row>
    <row r="349" spans="1:7" ht="15">
      <c r="A349" s="140"/>
      <c r="B349" s="141"/>
      <c r="C349" s="141">
        <v>323</v>
      </c>
      <c r="D349" s="159" t="s">
        <v>56</v>
      </c>
      <c r="E349" s="147">
        <v>9000</v>
      </c>
      <c r="F349" s="147"/>
      <c r="G349" s="147"/>
    </row>
    <row r="350" spans="1:7" ht="15">
      <c r="A350" s="140"/>
      <c r="B350" s="141"/>
      <c r="C350" s="141">
        <v>329</v>
      </c>
      <c r="D350" s="159" t="s">
        <v>58</v>
      </c>
      <c r="E350" s="147">
        <v>5000</v>
      </c>
      <c r="F350" s="147"/>
      <c r="G350" s="147"/>
    </row>
    <row r="351" spans="1:7" ht="18" customHeight="1">
      <c r="A351" s="140"/>
      <c r="B351" s="141"/>
      <c r="C351" s="141"/>
      <c r="D351" s="146" t="s">
        <v>101</v>
      </c>
      <c r="E351" s="147"/>
      <c r="F351" s="147"/>
      <c r="G351" s="147"/>
    </row>
    <row r="352" spans="1:7" ht="32.25" customHeight="1">
      <c r="A352" s="257"/>
      <c r="B352" s="258"/>
      <c r="C352" s="258"/>
      <c r="D352" s="229" t="s">
        <v>169</v>
      </c>
      <c r="E352" s="268">
        <f>E353+E358+E363</f>
        <v>24000</v>
      </c>
      <c r="F352" s="268">
        <f>F353+F358+F363</f>
        <v>24000</v>
      </c>
      <c r="G352" s="268">
        <f>G353+G358+G363</f>
        <v>24000</v>
      </c>
    </row>
    <row r="353" spans="1:7" ht="15">
      <c r="A353" s="318"/>
      <c r="B353" s="319"/>
      <c r="C353" s="319"/>
      <c r="D353" s="320" t="s">
        <v>170</v>
      </c>
      <c r="E353" s="321">
        <f>E355</f>
        <v>10000</v>
      </c>
      <c r="F353" s="321">
        <v>10000</v>
      </c>
      <c r="G353" s="321">
        <f>G355</f>
        <v>10000</v>
      </c>
    </row>
    <row r="354" spans="1:7" ht="15">
      <c r="A354" s="140"/>
      <c r="B354" s="141"/>
      <c r="C354" s="141"/>
      <c r="D354" s="146" t="s">
        <v>23</v>
      </c>
      <c r="E354" s="160">
        <v>10000</v>
      </c>
      <c r="F354" s="160"/>
      <c r="G354" s="160"/>
    </row>
    <row r="355" spans="1:7" ht="15">
      <c r="A355" s="182">
        <v>3</v>
      </c>
      <c r="B355" s="141"/>
      <c r="C355" s="141"/>
      <c r="D355" s="155" t="s">
        <v>48</v>
      </c>
      <c r="E355" s="160">
        <f>E356</f>
        <v>10000</v>
      </c>
      <c r="F355" s="160">
        <f>F356</f>
        <v>10000</v>
      </c>
      <c r="G355" s="160">
        <f>G356</f>
        <v>10000</v>
      </c>
    </row>
    <row r="356" spans="1:7" ht="15">
      <c r="A356" s="140"/>
      <c r="B356" s="183">
        <v>32</v>
      </c>
      <c r="C356" s="141"/>
      <c r="D356" s="155" t="s">
        <v>53</v>
      </c>
      <c r="E356" s="160">
        <f>E357</f>
        <v>10000</v>
      </c>
      <c r="F356" s="160">
        <v>10000</v>
      </c>
      <c r="G356" s="160">
        <v>10000</v>
      </c>
    </row>
    <row r="357" spans="1:7" ht="15">
      <c r="A357" s="140"/>
      <c r="B357" s="141"/>
      <c r="C357" s="141">
        <v>329</v>
      </c>
      <c r="D357" s="159" t="s">
        <v>58</v>
      </c>
      <c r="E357" s="147">
        <v>10000</v>
      </c>
      <c r="F357" s="147"/>
      <c r="G357" s="147"/>
    </row>
    <row r="358" spans="1:7" ht="19.5" customHeight="1">
      <c r="A358" s="322"/>
      <c r="B358" s="319"/>
      <c r="C358" s="319"/>
      <c r="D358" s="320" t="s">
        <v>171</v>
      </c>
      <c r="E358" s="321">
        <f>E360</f>
        <v>10000</v>
      </c>
      <c r="F358" s="321">
        <f>F360</f>
        <v>10000</v>
      </c>
      <c r="G358" s="321">
        <f>G360</f>
        <v>10000</v>
      </c>
    </row>
    <row r="359" spans="1:7" ht="15">
      <c r="A359" s="140"/>
      <c r="B359" s="141"/>
      <c r="C359" s="141"/>
      <c r="D359" s="146" t="s">
        <v>23</v>
      </c>
      <c r="E359" s="160">
        <v>10000</v>
      </c>
      <c r="F359" s="160"/>
      <c r="G359" s="160"/>
    </row>
    <row r="360" spans="1:7" ht="15">
      <c r="A360" s="182">
        <v>3</v>
      </c>
      <c r="B360" s="141"/>
      <c r="C360" s="141"/>
      <c r="D360" s="155" t="s">
        <v>48</v>
      </c>
      <c r="E360" s="160">
        <f>E361</f>
        <v>10000</v>
      </c>
      <c r="F360" s="160">
        <f>F361</f>
        <v>10000</v>
      </c>
      <c r="G360" s="160">
        <f>G361</f>
        <v>10000</v>
      </c>
    </row>
    <row r="361" spans="1:7" ht="15">
      <c r="A361" s="140"/>
      <c r="B361" s="183">
        <v>32</v>
      </c>
      <c r="C361" s="141"/>
      <c r="D361" s="155" t="s">
        <v>53</v>
      </c>
      <c r="E361" s="160">
        <f>E362</f>
        <v>10000</v>
      </c>
      <c r="F361" s="160">
        <v>10000</v>
      </c>
      <c r="G361" s="160">
        <v>10000</v>
      </c>
    </row>
    <row r="362" spans="1:7" ht="15">
      <c r="A362" s="140"/>
      <c r="B362" s="141"/>
      <c r="C362" s="141">
        <v>329</v>
      </c>
      <c r="D362" s="159" t="s">
        <v>58</v>
      </c>
      <c r="E362" s="147">
        <v>10000</v>
      </c>
      <c r="F362" s="147"/>
      <c r="G362" s="147"/>
    </row>
    <row r="363" spans="1:7" ht="19.5" customHeight="1">
      <c r="A363" s="318"/>
      <c r="B363" s="319"/>
      <c r="C363" s="319"/>
      <c r="D363" s="320" t="s">
        <v>172</v>
      </c>
      <c r="E363" s="321">
        <f>E365</f>
        <v>4000</v>
      </c>
      <c r="F363" s="321">
        <f>F365</f>
        <v>4000</v>
      </c>
      <c r="G363" s="321">
        <f>G365</f>
        <v>4000</v>
      </c>
    </row>
    <row r="364" spans="1:7" ht="15">
      <c r="A364" s="140"/>
      <c r="B364" s="141"/>
      <c r="C364" s="141"/>
      <c r="D364" s="146" t="s">
        <v>23</v>
      </c>
      <c r="E364" s="160">
        <v>4000</v>
      </c>
      <c r="F364" s="160"/>
      <c r="G364" s="160"/>
    </row>
    <row r="365" spans="1:7" ht="15">
      <c r="A365" s="182">
        <v>3</v>
      </c>
      <c r="B365" s="141"/>
      <c r="C365" s="141"/>
      <c r="D365" s="155" t="s">
        <v>48</v>
      </c>
      <c r="E365" s="160">
        <f>E366</f>
        <v>4000</v>
      </c>
      <c r="F365" s="160">
        <f>F366</f>
        <v>4000</v>
      </c>
      <c r="G365" s="160">
        <f>G366</f>
        <v>4000</v>
      </c>
    </row>
    <row r="366" spans="1:7" ht="15">
      <c r="A366" s="140"/>
      <c r="B366" s="183">
        <v>38</v>
      </c>
      <c r="C366" s="141"/>
      <c r="D366" s="155" t="s">
        <v>63</v>
      </c>
      <c r="E366" s="160">
        <f>E367</f>
        <v>4000</v>
      </c>
      <c r="F366" s="160">
        <v>4000</v>
      </c>
      <c r="G366" s="160">
        <v>4000</v>
      </c>
    </row>
    <row r="367" spans="1:7" ht="15">
      <c r="A367" s="140"/>
      <c r="B367" s="141"/>
      <c r="C367" s="141">
        <v>381</v>
      </c>
      <c r="D367" s="159" t="s">
        <v>64</v>
      </c>
      <c r="E367" s="147">
        <v>4000</v>
      </c>
      <c r="F367" s="147"/>
      <c r="G367" s="147"/>
    </row>
    <row r="368" spans="1:7" ht="25.5" customHeight="1">
      <c r="A368" s="314"/>
      <c r="B368" s="315"/>
      <c r="C368" s="315"/>
      <c r="D368" s="316" t="s">
        <v>102</v>
      </c>
      <c r="E368" s="317">
        <f>E370</f>
        <v>71000</v>
      </c>
      <c r="F368" s="317">
        <f>F370</f>
        <v>71000</v>
      </c>
      <c r="G368" s="317">
        <f>G370</f>
        <v>71000</v>
      </c>
    </row>
    <row r="369" spans="1:7" ht="18.75" customHeight="1">
      <c r="A369" s="140"/>
      <c r="B369" s="141"/>
      <c r="C369" s="141"/>
      <c r="D369" s="146" t="s">
        <v>103</v>
      </c>
      <c r="E369" s="147"/>
      <c r="F369" s="147"/>
      <c r="G369" s="147"/>
    </row>
    <row r="370" spans="1:7" ht="23.25" customHeight="1">
      <c r="A370" s="257"/>
      <c r="B370" s="258"/>
      <c r="C370" s="258"/>
      <c r="D370" s="229" t="s">
        <v>174</v>
      </c>
      <c r="E370" s="268">
        <f>E371+E376+E381+E386+E393+E398</f>
        <v>71000</v>
      </c>
      <c r="F370" s="268">
        <f>F371+F376+F381+F386+F393+F398</f>
        <v>71000</v>
      </c>
      <c r="G370" s="268">
        <f>G371+G376+G381+G386+G393+G398</f>
        <v>71000</v>
      </c>
    </row>
    <row r="371" spans="1:7" ht="18.75" customHeight="1">
      <c r="A371" s="323"/>
      <c r="B371" s="324"/>
      <c r="C371" s="324"/>
      <c r="D371" s="325" t="s">
        <v>175</v>
      </c>
      <c r="E371" s="326">
        <f>E373</f>
        <v>5000</v>
      </c>
      <c r="F371" s="326">
        <f>F373</f>
        <v>5000</v>
      </c>
      <c r="G371" s="326">
        <f>G373</f>
        <v>5000</v>
      </c>
    </row>
    <row r="372" spans="1:7" ht="15">
      <c r="A372" s="140"/>
      <c r="B372" s="141"/>
      <c r="C372" s="141"/>
      <c r="D372" s="146" t="s">
        <v>23</v>
      </c>
      <c r="E372" s="160">
        <v>5000</v>
      </c>
      <c r="F372" s="160"/>
      <c r="G372" s="160"/>
    </row>
    <row r="373" spans="1:7" ht="15">
      <c r="A373" s="182">
        <v>3</v>
      </c>
      <c r="B373" s="141"/>
      <c r="C373" s="141"/>
      <c r="D373" s="155" t="s">
        <v>48</v>
      </c>
      <c r="E373" s="160">
        <f>E374</f>
        <v>5000</v>
      </c>
      <c r="F373" s="160">
        <f>F374</f>
        <v>5000</v>
      </c>
      <c r="G373" s="160">
        <f>G374</f>
        <v>5000</v>
      </c>
    </row>
    <row r="374" spans="1:7" ht="15">
      <c r="A374" s="140"/>
      <c r="B374" s="183">
        <v>37</v>
      </c>
      <c r="C374" s="141"/>
      <c r="D374" s="155" t="s">
        <v>104</v>
      </c>
      <c r="E374" s="160">
        <f>E375</f>
        <v>5000</v>
      </c>
      <c r="F374" s="160">
        <v>5000</v>
      </c>
      <c r="G374" s="160">
        <v>5000</v>
      </c>
    </row>
    <row r="375" spans="1:7" ht="26.25">
      <c r="A375" s="140"/>
      <c r="B375" s="141"/>
      <c r="C375" s="141">
        <v>372</v>
      </c>
      <c r="D375" s="159" t="s">
        <v>61</v>
      </c>
      <c r="E375" s="147">
        <v>5000</v>
      </c>
      <c r="F375" s="147"/>
      <c r="G375" s="147"/>
    </row>
    <row r="376" spans="1:7" ht="27.75" customHeight="1">
      <c r="A376" s="327"/>
      <c r="B376" s="324"/>
      <c r="C376" s="324"/>
      <c r="D376" s="325" t="s">
        <v>173</v>
      </c>
      <c r="E376" s="326">
        <f>E378</f>
        <v>6000</v>
      </c>
      <c r="F376" s="326">
        <f>F378</f>
        <v>6000</v>
      </c>
      <c r="G376" s="326">
        <f>G378</f>
        <v>6000</v>
      </c>
    </row>
    <row r="377" spans="1:7" ht="15">
      <c r="A377" s="140"/>
      <c r="B377" s="141"/>
      <c r="C377" s="141"/>
      <c r="D377" s="146" t="s">
        <v>23</v>
      </c>
      <c r="E377" s="160">
        <v>6000</v>
      </c>
      <c r="F377" s="160"/>
      <c r="G377" s="160"/>
    </row>
    <row r="378" spans="1:7" ht="15">
      <c r="A378" s="182">
        <v>3</v>
      </c>
      <c r="B378" s="141"/>
      <c r="C378" s="141"/>
      <c r="D378" s="155" t="s">
        <v>48</v>
      </c>
      <c r="E378" s="160">
        <f>E379</f>
        <v>6000</v>
      </c>
      <c r="F378" s="160">
        <f>F379</f>
        <v>6000</v>
      </c>
      <c r="G378" s="160">
        <f>G379</f>
        <v>6000</v>
      </c>
    </row>
    <row r="379" spans="1:7" ht="15">
      <c r="A379" s="140"/>
      <c r="B379" s="183">
        <v>37</v>
      </c>
      <c r="C379" s="141"/>
      <c r="D379" s="155" t="s">
        <v>104</v>
      </c>
      <c r="E379" s="160">
        <f>E380</f>
        <v>6000</v>
      </c>
      <c r="F379" s="160">
        <v>6000</v>
      </c>
      <c r="G379" s="160">
        <v>6000</v>
      </c>
    </row>
    <row r="380" spans="1:7" ht="26.25">
      <c r="A380" s="140"/>
      <c r="B380" s="141"/>
      <c r="C380" s="141">
        <v>372</v>
      </c>
      <c r="D380" s="159" t="s">
        <v>61</v>
      </c>
      <c r="E380" s="147">
        <v>6000</v>
      </c>
      <c r="F380" s="147"/>
      <c r="G380" s="147"/>
    </row>
    <row r="381" spans="1:7" ht="17.25" customHeight="1">
      <c r="A381" s="323"/>
      <c r="B381" s="324"/>
      <c r="C381" s="324"/>
      <c r="D381" s="325" t="s">
        <v>176</v>
      </c>
      <c r="E381" s="326">
        <f>E383</f>
        <v>20000</v>
      </c>
      <c r="F381" s="326">
        <f>F383</f>
        <v>20000</v>
      </c>
      <c r="G381" s="326">
        <f>G383</f>
        <v>20000</v>
      </c>
    </row>
    <row r="382" spans="1:7" ht="15">
      <c r="A382" s="140"/>
      <c r="B382" s="141"/>
      <c r="C382" s="141"/>
      <c r="D382" s="146" t="s">
        <v>23</v>
      </c>
      <c r="E382" s="160">
        <v>20000</v>
      </c>
      <c r="F382" s="160"/>
      <c r="G382" s="160"/>
    </row>
    <row r="383" spans="1:7" ht="15">
      <c r="A383" s="182">
        <v>3</v>
      </c>
      <c r="B383" s="141"/>
      <c r="C383" s="141"/>
      <c r="D383" s="155" t="s">
        <v>48</v>
      </c>
      <c r="E383" s="160">
        <f>E384</f>
        <v>20000</v>
      </c>
      <c r="F383" s="160">
        <f>F384</f>
        <v>20000</v>
      </c>
      <c r="G383" s="160">
        <f>G384</f>
        <v>20000</v>
      </c>
    </row>
    <row r="384" spans="1:7" ht="15">
      <c r="A384" s="140"/>
      <c r="B384" s="183">
        <v>37</v>
      </c>
      <c r="C384" s="141"/>
      <c r="D384" s="155" t="s">
        <v>104</v>
      </c>
      <c r="E384" s="160">
        <f>E385</f>
        <v>20000</v>
      </c>
      <c r="F384" s="160">
        <v>20000</v>
      </c>
      <c r="G384" s="160">
        <v>20000</v>
      </c>
    </row>
    <row r="385" spans="1:7" ht="26.25">
      <c r="A385" s="140"/>
      <c r="B385" s="141"/>
      <c r="C385" s="141">
        <v>372</v>
      </c>
      <c r="D385" s="159" t="s">
        <v>61</v>
      </c>
      <c r="E385" s="147">
        <v>20000</v>
      </c>
      <c r="F385" s="147"/>
      <c r="G385" s="147"/>
    </row>
    <row r="386" spans="1:7" ht="16.5" customHeight="1">
      <c r="A386" s="323"/>
      <c r="B386" s="324"/>
      <c r="C386" s="324"/>
      <c r="D386" s="325" t="s">
        <v>177</v>
      </c>
      <c r="E386" s="326">
        <f>E388</f>
        <v>22000</v>
      </c>
      <c r="F386" s="326">
        <f>F388</f>
        <v>22000</v>
      </c>
      <c r="G386" s="326">
        <f>G388</f>
        <v>22000</v>
      </c>
    </row>
    <row r="387" spans="1:7" ht="15">
      <c r="A387" s="140"/>
      <c r="B387" s="141"/>
      <c r="C387" s="141"/>
      <c r="D387" s="146" t="s">
        <v>23</v>
      </c>
      <c r="E387" s="160">
        <v>22000</v>
      </c>
      <c r="F387" s="160"/>
      <c r="G387" s="160"/>
    </row>
    <row r="388" spans="1:7" ht="15">
      <c r="A388" s="182">
        <v>3</v>
      </c>
      <c r="B388" s="141"/>
      <c r="C388" s="141"/>
      <c r="D388" s="155" t="s">
        <v>48</v>
      </c>
      <c r="E388" s="160">
        <f>E389+E391</f>
        <v>22000</v>
      </c>
      <c r="F388" s="160">
        <f>F389+F391</f>
        <v>22000</v>
      </c>
      <c r="G388" s="160">
        <f>G389+G391</f>
        <v>22000</v>
      </c>
    </row>
    <row r="389" spans="1:7" ht="15">
      <c r="A389" s="140"/>
      <c r="B389" s="183">
        <v>37</v>
      </c>
      <c r="C389" s="141"/>
      <c r="D389" s="155" t="s">
        <v>104</v>
      </c>
      <c r="E389" s="160">
        <f>E390</f>
        <v>14000</v>
      </c>
      <c r="F389" s="160">
        <v>14000</v>
      </c>
      <c r="G389" s="160">
        <v>14000</v>
      </c>
    </row>
    <row r="390" spans="1:7" ht="26.25">
      <c r="A390" s="140"/>
      <c r="B390" s="141"/>
      <c r="C390" s="141">
        <v>372</v>
      </c>
      <c r="D390" s="159" t="s">
        <v>180</v>
      </c>
      <c r="E390" s="147">
        <v>14000</v>
      </c>
      <c r="F390" s="147"/>
      <c r="G390" s="147"/>
    </row>
    <row r="391" spans="1:7" ht="15">
      <c r="A391" s="140"/>
      <c r="B391" s="183">
        <v>38</v>
      </c>
      <c r="C391" s="141"/>
      <c r="D391" s="155" t="s">
        <v>63</v>
      </c>
      <c r="E391" s="160">
        <f>E392</f>
        <v>8000</v>
      </c>
      <c r="F391" s="160">
        <v>8000</v>
      </c>
      <c r="G391" s="160">
        <v>8000</v>
      </c>
    </row>
    <row r="392" spans="1:7" ht="15">
      <c r="A392" s="140"/>
      <c r="B392" s="141"/>
      <c r="C392" s="141">
        <v>381</v>
      </c>
      <c r="D392" s="159" t="s">
        <v>64</v>
      </c>
      <c r="E392" s="147">
        <v>8000</v>
      </c>
      <c r="F392" s="147"/>
      <c r="G392" s="147"/>
    </row>
    <row r="393" spans="1:7" ht="17.25" customHeight="1">
      <c r="A393" s="323"/>
      <c r="B393" s="324"/>
      <c r="C393" s="324"/>
      <c r="D393" s="325" t="s">
        <v>178</v>
      </c>
      <c r="E393" s="326">
        <f>E395</f>
        <v>3000</v>
      </c>
      <c r="F393" s="326">
        <f>F395</f>
        <v>3000</v>
      </c>
      <c r="G393" s="326">
        <f>G395</f>
        <v>3000</v>
      </c>
    </row>
    <row r="394" spans="1:7" ht="15">
      <c r="A394" s="166"/>
      <c r="B394" s="167"/>
      <c r="C394" s="167"/>
      <c r="D394" s="146" t="s">
        <v>23</v>
      </c>
      <c r="E394" s="61">
        <v>3000</v>
      </c>
      <c r="F394" s="61"/>
      <c r="G394" s="61"/>
    </row>
    <row r="395" spans="1:7" ht="15">
      <c r="A395" s="182">
        <v>3</v>
      </c>
      <c r="B395" s="141"/>
      <c r="C395" s="141"/>
      <c r="D395" s="155" t="s">
        <v>48</v>
      </c>
      <c r="E395" s="160">
        <f>E396</f>
        <v>3000</v>
      </c>
      <c r="F395" s="160">
        <f>F396</f>
        <v>3000</v>
      </c>
      <c r="G395" s="160">
        <f>G396</f>
        <v>3000</v>
      </c>
    </row>
    <row r="396" spans="1:7" ht="15">
      <c r="A396" s="140"/>
      <c r="B396" s="183">
        <v>38</v>
      </c>
      <c r="C396" s="141"/>
      <c r="D396" s="155" t="s">
        <v>63</v>
      </c>
      <c r="E396" s="160">
        <f>E397</f>
        <v>3000</v>
      </c>
      <c r="F396" s="160">
        <v>3000</v>
      </c>
      <c r="G396" s="160">
        <v>3000</v>
      </c>
    </row>
    <row r="397" spans="1:7" ht="15">
      <c r="A397" s="140"/>
      <c r="B397" s="141"/>
      <c r="C397" s="141">
        <v>381</v>
      </c>
      <c r="D397" s="159" t="s">
        <v>64</v>
      </c>
      <c r="E397" s="147">
        <v>3000</v>
      </c>
      <c r="F397" s="147"/>
      <c r="G397" s="147"/>
    </row>
    <row r="398" spans="1:7" ht="15">
      <c r="A398" s="323"/>
      <c r="B398" s="324"/>
      <c r="C398" s="324"/>
      <c r="D398" s="325" t="s">
        <v>179</v>
      </c>
      <c r="E398" s="326">
        <f>E400</f>
        <v>15000</v>
      </c>
      <c r="F398" s="326">
        <f>F400</f>
        <v>15000</v>
      </c>
      <c r="G398" s="326">
        <f>G400</f>
        <v>15000</v>
      </c>
    </row>
    <row r="399" spans="1:7" ht="15">
      <c r="A399" s="166"/>
      <c r="B399" s="167"/>
      <c r="C399" s="167"/>
      <c r="D399" s="146" t="s">
        <v>28</v>
      </c>
      <c r="E399" s="61">
        <v>15000</v>
      </c>
      <c r="F399" s="61"/>
      <c r="G399" s="61"/>
    </row>
    <row r="400" spans="1:7" ht="15">
      <c r="A400" s="182">
        <v>3</v>
      </c>
      <c r="B400" s="141"/>
      <c r="C400" s="141"/>
      <c r="D400" s="155" t="s">
        <v>48</v>
      </c>
      <c r="E400" s="160">
        <f>E401</f>
        <v>15000</v>
      </c>
      <c r="F400" s="160">
        <f>F401</f>
        <v>15000</v>
      </c>
      <c r="G400" s="160">
        <f>G401</f>
        <v>15000</v>
      </c>
    </row>
    <row r="401" spans="1:7" ht="15">
      <c r="A401" s="140"/>
      <c r="B401" s="183">
        <v>37</v>
      </c>
      <c r="C401" s="141"/>
      <c r="D401" s="155" t="s">
        <v>104</v>
      </c>
      <c r="E401" s="160">
        <f>E402</f>
        <v>15000</v>
      </c>
      <c r="F401" s="160">
        <v>15000</v>
      </c>
      <c r="G401" s="160">
        <v>15000</v>
      </c>
    </row>
    <row r="402" spans="1:7" ht="26.25">
      <c r="A402" s="140"/>
      <c r="B402" s="141"/>
      <c r="C402" s="141">
        <v>372</v>
      </c>
      <c r="D402" s="159" t="s">
        <v>61</v>
      </c>
      <c r="E402" s="147">
        <v>15000</v>
      </c>
      <c r="F402" s="147"/>
      <c r="G402" s="147"/>
    </row>
    <row r="403" spans="1:7" ht="21.75" customHeight="1">
      <c r="A403" s="314"/>
      <c r="B403" s="315"/>
      <c r="C403" s="315"/>
      <c r="D403" s="316" t="s">
        <v>105</v>
      </c>
      <c r="E403" s="317">
        <f>E405</f>
        <v>65000</v>
      </c>
      <c r="F403" s="317">
        <f>F405</f>
        <v>65000</v>
      </c>
      <c r="G403" s="317">
        <f>G405</f>
        <v>65000</v>
      </c>
    </row>
    <row r="404" spans="1:7" ht="15">
      <c r="A404" s="166"/>
      <c r="B404" s="167"/>
      <c r="C404" s="167"/>
      <c r="D404" s="146" t="s">
        <v>99</v>
      </c>
      <c r="E404" s="174"/>
      <c r="F404" s="174"/>
      <c r="G404" s="174"/>
    </row>
    <row r="405" spans="1:7" ht="24.75" customHeight="1">
      <c r="A405" s="257"/>
      <c r="B405" s="258"/>
      <c r="C405" s="258"/>
      <c r="D405" s="229" t="s">
        <v>181</v>
      </c>
      <c r="E405" s="268">
        <f>E406</f>
        <v>65000</v>
      </c>
      <c r="F405" s="268">
        <f>F406</f>
        <v>65000</v>
      </c>
      <c r="G405" s="268">
        <f>G406</f>
        <v>65000</v>
      </c>
    </row>
    <row r="406" spans="1:7" ht="18" customHeight="1">
      <c r="A406" s="328"/>
      <c r="B406" s="329"/>
      <c r="C406" s="329"/>
      <c r="D406" s="330" t="s">
        <v>182</v>
      </c>
      <c r="E406" s="331">
        <f>SUM(E408,E411)</f>
        <v>65000</v>
      </c>
      <c r="F406" s="331">
        <f>SUM(F408,F411)</f>
        <v>65000</v>
      </c>
      <c r="G406" s="331">
        <f>SUM(G408,G411)</f>
        <v>65000</v>
      </c>
    </row>
    <row r="407" spans="1:7" ht="15">
      <c r="A407" s="140"/>
      <c r="B407" s="141"/>
      <c r="C407" s="141"/>
      <c r="D407" s="146" t="s">
        <v>28</v>
      </c>
      <c r="E407" s="160">
        <v>65000</v>
      </c>
      <c r="F407" s="160"/>
      <c r="G407" s="160"/>
    </row>
    <row r="408" spans="1:7" ht="15">
      <c r="A408" s="182">
        <v>3</v>
      </c>
      <c r="B408" s="141"/>
      <c r="C408" s="141"/>
      <c r="D408" s="155" t="s">
        <v>48</v>
      </c>
      <c r="E408" s="160">
        <f>E409</f>
        <v>35000</v>
      </c>
      <c r="F408" s="160">
        <f>F409</f>
        <v>35000</v>
      </c>
      <c r="G408" s="160">
        <f>G409</f>
        <v>35000</v>
      </c>
    </row>
    <row r="409" spans="1:7" ht="15">
      <c r="A409" s="140"/>
      <c r="B409" s="183">
        <v>38</v>
      </c>
      <c r="C409" s="141"/>
      <c r="D409" s="155" t="s">
        <v>63</v>
      </c>
      <c r="E409" s="160">
        <f>E410</f>
        <v>35000</v>
      </c>
      <c r="F409" s="160">
        <v>35000</v>
      </c>
      <c r="G409" s="160">
        <v>35000</v>
      </c>
    </row>
    <row r="410" spans="1:7" ht="15">
      <c r="A410" s="140"/>
      <c r="B410" s="141"/>
      <c r="C410" s="141">
        <v>381</v>
      </c>
      <c r="D410" s="159" t="s">
        <v>64</v>
      </c>
      <c r="E410" s="147">
        <v>35000</v>
      </c>
      <c r="F410" s="147"/>
      <c r="G410" s="147"/>
    </row>
    <row r="411" spans="1:7" ht="15">
      <c r="A411" s="182">
        <v>4</v>
      </c>
      <c r="B411" s="141"/>
      <c r="C411" s="141"/>
      <c r="D411" s="155" t="s">
        <v>67</v>
      </c>
      <c r="E411" s="160">
        <f>E412</f>
        <v>30000</v>
      </c>
      <c r="F411" s="160">
        <f>F412</f>
        <v>30000</v>
      </c>
      <c r="G411" s="160">
        <f>G412</f>
        <v>30000</v>
      </c>
    </row>
    <row r="412" spans="1:7" ht="15">
      <c r="A412" s="140"/>
      <c r="B412" s="183">
        <v>41</v>
      </c>
      <c r="C412" s="141"/>
      <c r="D412" s="155" t="s">
        <v>67</v>
      </c>
      <c r="E412" s="160">
        <f>E413</f>
        <v>30000</v>
      </c>
      <c r="F412" s="160">
        <v>30000</v>
      </c>
      <c r="G412" s="160">
        <v>30000</v>
      </c>
    </row>
    <row r="413" spans="1:7" ht="15">
      <c r="A413" s="140"/>
      <c r="B413" s="141"/>
      <c r="C413" s="141">
        <v>411</v>
      </c>
      <c r="D413" s="159" t="s">
        <v>106</v>
      </c>
      <c r="E413" s="147">
        <v>30000</v>
      </c>
      <c r="F413" s="147"/>
      <c r="G413" s="147"/>
    </row>
    <row r="414" spans="1:7" ht="21.75" customHeight="1">
      <c r="A414" s="332"/>
      <c r="B414" s="333"/>
      <c r="C414" s="333"/>
      <c r="D414" s="316" t="s">
        <v>107</v>
      </c>
      <c r="E414" s="317">
        <f>E416</f>
        <v>81000</v>
      </c>
      <c r="F414" s="317">
        <f>F416</f>
        <v>81000</v>
      </c>
      <c r="G414" s="317">
        <f>G416</f>
        <v>81000</v>
      </c>
    </row>
    <row r="415" spans="1:7" ht="15">
      <c r="A415" s="140"/>
      <c r="B415" s="141"/>
      <c r="C415" s="141"/>
      <c r="D415" s="146" t="s">
        <v>108</v>
      </c>
      <c r="E415" s="147"/>
      <c r="F415" s="147"/>
      <c r="G415" s="147"/>
    </row>
    <row r="416" spans="1:7" ht="30">
      <c r="A416" s="257"/>
      <c r="B416" s="258"/>
      <c r="C416" s="258"/>
      <c r="D416" s="229" t="s">
        <v>183</v>
      </c>
      <c r="E416" s="268">
        <f>E417</f>
        <v>81000</v>
      </c>
      <c r="F416" s="268">
        <f>F417</f>
        <v>81000</v>
      </c>
      <c r="G416" s="268">
        <f>G417</f>
        <v>81000</v>
      </c>
    </row>
    <row r="417" spans="1:7" ht="17.25" customHeight="1">
      <c r="A417" s="334"/>
      <c r="B417" s="335"/>
      <c r="C417" s="335"/>
      <c r="D417" s="336" t="s">
        <v>184</v>
      </c>
      <c r="E417" s="337">
        <f>E419</f>
        <v>81000</v>
      </c>
      <c r="F417" s="337">
        <f>F419</f>
        <v>81000</v>
      </c>
      <c r="G417" s="337">
        <f>G419</f>
        <v>81000</v>
      </c>
    </row>
    <row r="418" spans="1:7" ht="15">
      <c r="A418" s="140"/>
      <c r="B418" s="141"/>
      <c r="C418" s="141"/>
      <c r="D418" s="146" t="s">
        <v>23</v>
      </c>
      <c r="E418" s="61">
        <v>81000</v>
      </c>
      <c r="F418" s="61"/>
      <c r="G418" s="61"/>
    </row>
    <row r="419" spans="1:7" ht="15">
      <c r="A419" s="182">
        <v>3</v>
      </c>
      <c r="B419" s="141"/>
      <c r="C419" s="141"/>
      <c r="D419" s="155" t="s">
        <v>48</v>
      </c>
      <c r="E419" s="160">
        <f>E420+E424</f>
        <v>81000</v>
      </c>
      <c r="F419" s="160">
        <f>F420+F424</f>
        <v>81000</v>
      </c>
      <c r="G419" s="160">
        <f>G420+G424</f>
        <v>81000</v>
      </c>
    </row>
    <row r="420" spans="1:7" ht="15">
      <c r="A420" s="140"/>
      <c r="B420" s="183">
        <v>32</v>
      </c>
      <c r="C420" s="141"/>
      <c r="D420" s="155" t="s">
        <v>53</v>
      </c>
      <c r="E420" s="160">
        <f>E421+E422+E423</f>
        <v>19000</v>
      </c>
      <c r="F420" s="160">
        <v>19000</v>
      </c>
      <c r="G420" s="160">
        <v>19000</v>
      </c>
    </row>
    <row r="421" spans="1:7" ht="15">
      <c r="A421" s="140"/>
      <c r="B421" s="183"/>
      <c r="C421" s="141">
        <v>322</v>
      </c>
      <c r="D421" s="159" t="s">
        <v>55</v>
      </c>
      <c r="E421" s="172">
        <v>1000</v>
      </c>
      <c r="F421" s="160"/>
      <c r="G421" s="160"/>
    </row>
    <row r="422" spans="1:7" ht="15">
      <c r="A422" s="140"/>
      <c r="B422" s="141"/>
      <c r="C422" s="141">
        <v>323</v>
      </c>
      <c r="D422" s="159" t="s">
        <v>56</v>
      </c>
      <c r="E422" s="172">
        <v>10000</v>
      </c>
      <c r="F422" s="147"/>
      <c r="G422" s="147"/>
    </row>
    <row r="423" spans="1:7" ht="15">
      <c r="A423" s="182"/>
      <c r="B423" s="141"/>
      <c r="C423" s="141">
        <v>329</v>
      </c>
      <c r="D423" s="159" t="s">
        <v>58</v>
      </c>
      <c r="E423" s="147">
        <v>8000</v>
      </c>
      <c r="F423" s="147"/>
      <c r="G423" s="147"/>
    </row>
    <row r="424" spans="1:7" ht="15">
      <c r="A424" s="140"/>
      <c r="B424" s="183">
        <v>38</v>
      </c>
      <c r="C424" s="141"/>
      <c r="D424" s="184" t="s">
        <v>63</v>
      </c>
      <c r="E424" s="160">
        <f>E425</f>
        <v>62000</v>
      </c>
      <c r="F424" s="160">
        <v>62000</v>
      </c>
      <c r="G424" s="160">
        <v>62000</v>
      </c>
    </row>
    <row r="425" spans="1:7" ht="15">
      <c r="A425" s="140"/>
      <c r="B425" s="183"/>
      <c r="C425" s="141">
        <v>381</v>
      </c>
      <c r="D425" s="171" t="s">
        <v>64</v>
      </c>
      <c r="E425" s="147">
        <v>62000</v>
      </c>
      <c r="F425" s="147"/>
      <c r="G425" s="147"/>
    </row>
    <row r="428" spans="1:7" ht="15">
      <c r="A428" s="185"/>
      <c r="B428" s="186"/>
      <c r="C428" s="187"/>
      <c r="D428" s="188"/>
      <c r="E428" s="189"/>
      <c r="F428" s="189"/>
      <c r="G428" s="189"/>
    </row>
    <row r="429" spans="1:7" ht="15">
      <c r="A429" s="190"/>
      <c r="B429" s="191"/>
      <c r="C429" s="192"/>
      <c r="D429" s="193"/>
      <c r="E429" s="189"/>
      <c r="F429" s="189"/>
      <c r="G429" s="189"/>
    </row>
    <row r="430" spans="1:7" ht="15">
      <c r="A430" s="190"/>
      <c r="B430" s="191"/>
      <c r="C430" s="192"/>
      <c r="D430" s="193"/>
      <c r="E430" s="189"/>
      <c r="F430" s="189"/>
      <c r="G430" s="189"/>
    </row>
    <row r="431" spans="1:7" ht="15.75">
      <c r="A431" s="194"/>
      <c r="B431" s="195"/>
      <c r="C431" s="192"/>
      <c r="D431" s="196"/>
      <c r="E431" s="189"/>
      <c r="F431" s="189"/>
      <c r="G431" s="189"/>
    </row>
    <row r="432" spans="1:7" ht="15">
      <c r="A432" s="190"/>
      <c r="B432" s="195"/>
      <c r="C432" s="192"/>
      <c r="D432" s="196"/>
      <c r="E432" s="189"/>
      <c r="F432" s="189"/>
      <c r="G432" s="189"/>
    </row>
    <row r="433" spans="1:7" ht="15">
      <c r="A433" s="196"/>
      <c r="B433" s="186"/>
      <c r="C433" s="197"/>
      <c r="D433" s="198"/>
      <c r="E433" s="189"/>
      <c r="F433" s="189"/>
      <c r="G433" s="189"/>
    </row>
    <row r="434" spans="1:7" ht="15">
      <c r="A434" s="190"/>
      <c r="B434" s="191"/>
      <c r="C434" s="192"/>
      <c r="D434" s="193"/>
      <c r="E434" s="189"/>
      <c r="F434" s="189"/>
      <c r="G434" s="189"/>
    </row>
    <row r="435" spans="1:7" ht="15">
      <c r="A435" s="196"/>
      <c r="B435" s="186"/>
      <c r="C435" s="197"/>
      <c r="D435" s="196"/>
      <c r="E435" s="189"/>
      <c r="F435" s="189"/>
      <c r="G435" s="189"/>
    </row>
    <row r="436" spans="1:7" ht="15">
      <c r="A436" s="196"/>
      <c r="B436" s="199"/>
      <c r="C436" s="197"/>
      <c r="D436" s="196"/>
      <c r="E436" s="189"/>
      <c r="F436" s="189"/>
      <c r="G436" s="189"/>
    </row>
    <row r="437" spans="1:7" ht="15">
      <c r="A437" s="193"/>
      <c r="B437" s="191"/>
      <c r="C437" s="192"/>
      <c r="D437" s="196"/>
      <c r="E437" s="189"/>
      <c r="F437" s="189"/>
      <c r="G437" s="189"/>
    </row>
    <row r="438" spans="1:7" ht="15">
      <c r="A438" s="193"/>
      <c r="B438" s="191"/>
      <c r="C438" s="192"/>
      <c r="D438" s="196"/>
      <c r="E438" s="189"/>
      <c r="F438" s="189"/>
      <c r="G438" s="189"/>
    </row>
    <row r="439" spans="1:7" ht="15">
      <c r="A439" s="193"/>
      <c r="B439" s="191"/>
      <c r="C439" s="192"/>
      <c r="D439" s="196"/>
      <c r="E439" s="189"/>
      <c r="F439" s="189"/>
      <c r="G439" s="189"/>
    </row>
    <row r="440" spans="1:7" ht="15">
      <c r="A440" s="196"/>
      <c r="B440" s="186"/>
      <c r="C440" s="197"/>
      <c r="D440" s="65"/>
      <c r="E440" s="189"/>
      <c r="F440" s="65"/>
      <c r="G440" s="189"/>
    </row>
    <row r="441" spans="1:7" ht="15">
      <c r="A441" s="196"/>
      <c r="B441" s="186"/>
      <c r="C441" s="197"/>
      <c r="D441" s="65"/>
      <c r="E441" s="189"/>
      <c r="F441" s="65"/>
      <c r="G441" s="189"/>
    </row>
    <row r="450" ht="15">
      <c r="D450">
        <v>13</v>
      </c>
    </row>
  </sheetData>
  <sheetProtection selectLockedCells="1" selectUnlockedCells="1"/>
  <mergeCells count="2">
    <mergeCell ref="D2:F2"/>
    <mergeCell ref="A3:H3"/>
  </mergeCells>
  <printOptions/>
  <pageMargins left="0.6097222222222223" right="0.22013888888888888" top="0.4097222222222222" bottom="0.20972222222222223" header="0.5118055555555555" footer="0.5118055555555555"/>
  <pageSetup fitToHeight="0" fitToWidth="1" horizontalDpi="300" verticalDpi="300" orientation="portrait" paperSize="9" scale="81" r:id="rId1"/>
  <rowBreaks count="8" manualBreakCount="8">
    <brk id="53" min="2" max="6" man="1"/>
    <brk id="108" min="2" max="6" man="1"/>
    <brk id="157" min="2" max="6" man="1"/>
    <brk id="201" min="2" max="6" man="1"/>
    <brk id="252" max="6" man="1"/>
    <brk id="297" max="6" man="1"/>
    <brk id="344" max="6" man="1"/>
    <brk id="39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zoomScale="90" zoomScaleSheetLayoutView="90" zoomScalePageLayoutView="0" workbookViewId="0" topLeftCell="A1">
      <selection activeCell="F18" sqref="F18"/>
    </sheetView>
  </sheetViews>
  <sheetFormatPr defaultColWidth="9.140625" defaultRowHeight="15"/>
  <cols>
    <col min="3" max="3" width="9.57421875" style="0" customWidth="1"/>
    <col min="11" max="11" width="27.00390625" style="0" customWidth="1"/>
    <col min="13" max="13" width="0" style="0" hidden="1" customWidth="1"/>
  </cols>
  <sheetData>
    <row r="2" spans="4:8" ht="16.5" customHeight="1">
      <c r="D2" s="388" t="s">
        <v>109</v>
      </c>
      <c r="E2" s="388"/>
      <c r="F2" s="388"/>
      <c r="G2" s="388"/>
      <c r="H2" s="388"/>
    </row>
    <row r="3" ht="24.75" customHeight="1">
      <c r="A3" s="200" t="s">
        <v>110</v>
      </c>
    </row>
    <row r="5" ht="18.75" customHeight="1"/>
    <row r="7" ht="18.75">
      <c r="A7" s="201" t="s">
        <v>111</v>
      </c>
    </row>
    <row r="9" spans="4:8" ht="18.75" customHeight="1">
      <c r="D9" s="388" t="s">
        <v>112</v>
      </c>
      <c r="E9" s="388"/>
      <c r="F9" s="388"/>
      <c r="G9" s="388"/>
      <c r="H9" s="388"/>
    </row>
    <row r="10" ht="12.75" customHeight="1"/>
    <row r="11" spans="1:13" ht="44.25" customHeight="1">
      <c r="A11" s="389" t="s">
        <v>217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</row>
    <row r="15" ht="18.75">
      <c r="A15" s="200" t="s">
        <v>250</v>
      </c>
    </row>
    <row r="16" ht="18.75">
      <c r="A16" s="200" t="s">
        <v>116</v>
      </c>
    </row>
    <row r="17" ht="18.75">
      <c r="A17" s="200" t="s">
        <v>251</v>
      </c>
    </row>
    <row r="19" spans="9:11" ht="18.75">
      <c r="I19" s="201" t="s">
        <v>115</v>
      </c>
      <c r="J19" s="65"/>
      <c r="K19" s="203"/>
    </row>
    <row r="20" spans="8:11" ht="18" customHeight="1">
      <c r="H20" s="196"/>
      <c r="I20" s="200" t="s">
        <v>252</v>
      </c>
      <c r="J20" s="196"/>
      <c r="K20" s="202"/>
    </row>
    <row r="21" spans="8:11" ht="15">
      <c r="H21" s="196"/>
      <c r="I21" s="196"/>
      <c r="J21" s="196"/>
      <c r="K21" s="196"/>
    </row>
  </sheetData>
  <sheetProtection selectLockedCells="1" selectUnlockedCells="1"/>
  <mergeCells count="3">
    <mergeCell ref="D2:H2"/>
    <mergeCell ref="D9:H9"/>
    <mergeCell ref="A11:M11"/>
  </mergeCells>
  <printOptions/>
  <pageMargins left="0.8701388888888889" right="0.6298611111111111" top="0.9201388888888888" bottom="0.9840277777777777" header="0.5118055555555555" footer="0.5118055555555555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SheetLayoutView="100" zoomScalePageLayoutView="0" workbookViewId="0" topLeftCell="A7">
      <selection activeCell="B8" sqref="B8"/>
    </sheetView>
  </sheetViews>
  <sheetFormatPr defaultColWidth="9.140625" defaultRowHeight="15"/>
  <cols>
    <col min="1" max="1" width="8.57421875" style="345" customWidth="1"/>
    <col min="2" max="2" width="71.00390625" style="345" customWidth="1"/>
    <col min="3" max="3" width="11.7109375" style="345" customWidth="1"/>
    <col min="4" max="4" width="13.00390625" style="345" customWidth="1"/>
    <col min="5" max="5" width="14.140625" style="345" customWidth="1"/>
    <col min="6" max="6" width="18.28125" style="345" customWidth="1"/>
    <col min="7" max="16384" width="9.140625" style="345" customWidth="1"/>
  </cols>
  <sheetData>
    <row r="1" spans="1:6" ht="15.75">
      <c r="A1" s="392" t="s">
        <v>187</v>
      </c>
      <c r="B1" s="393"/>
      <c r="C1" s="393"/>
      <c r="D1" s="393"/>
      <c r="E1" s="393"/>
      <c r="F1" s="393"/>
    </row>
    <row r="2" spans="1:6" ht="15">
      <c r="A2" s="344"/>
      <c r="B2" s="344"/>
      <c r="C2" s="344"/>
      <c r="D2" s="344"/>
      <c r="E2" s="344"/>
      <c r="F2" s="344"/>
    </row>
    <row r="3" spans="1:6" ht="15" customHeight="1">
      <c r="A3" s="390" t="s">
        <v>186</v>
      </c>
      <c r="B3" s="391"/>
      <c r="C3" s="391"/>
      <c r="D3" s="391"/>
      <c r="E3" s="391"/>
      <c r="F3" s="391"/>
    </row>
    <row r="4" spans="1:6" ht="12.75">
      <c r="A4" s="391"/>
      <c r="B4" s="391"/>
      <c r="C4" s="391"/>
      <c r="D4" s="391"/>
      <c r="E4" s="391"/>
      <c r="F4" s="391"/>
    </row>
    <row r="5" spans="1:6" ht="3.75" customHeight="1">
      <c r="A5" s="391"/>
      <c r="B5" s="391"/>
      <c r="C5" s="391"/>
      <c r="D5" s="391"/>
      <c r="E5" s="391"/>
      <c r="F5" s="391"/>
    </row>
    <row r="6" spans="1:6" ht="15">
      <c r="A6" s="344"/>
      <c r="B6" s="344"/>
      <c r="C6" s="344"/>
      <c r="D6" s="344"/>
      <c r="E6" s="344"/>
      <c r="F6" s="344"/>
    </row>
    <row r="7" spans="1:6" ht="12.75">
      <c r="A7" s="341" t="s">
        <v>188</v>
      </c>
      <c r="B7" s="342" t="s">
        <v>189</v>
      </c>
      <c r="C7" s="343" t="s">
        <v>190</v>
      </c>
      <c r="D7" s="343" t="s">
        <v>191</v>
      </c>
      <c r="E7" s="343" t="s">
        <v>221</v>
      </c>
      <c r="F7" s="341" t="s">
        <v>192</v>
      </c>
    </row>
    <row r="8" spans="1:6" ht="12.75">
      <c r="A8" s="346"/>
      <c r="B8" s="347" t="s">
        <v>113</v>
      </c>
      <c r="C8" s="348">
        <f>SUM(C10+C12+C27+C30+C51)</f>
        <v>14920000</v>
      </c>
      <c r="D8" s="348">
        <f>SUM(D10+D12+D27+D30+D51)</f>
        <v>21866000</v>
      </c>
      <c r="E8" s="348">
        <f>SUM(E10+E12+E27+E30+E51)</f>
        <v>25193500</v>
      </c>
      <c r="F8" s="368"/>
    </row>
    <row r="9" spans="1:6" ht="8.25" customHeight="1">
      <c r="A9" s="346"/>
      <c r="B9" s="349"/>
      <c r="C9" s="350"/>
      <c r="D9" s="350"/>
      <c r="E9" s="350"/>
      <c r="F9" s="369"/>
    </row>
    <row r="10" spans="1:6" ht="12.75">
      <c r="A10" s="346"/>
      <c r="B10" s="366" t="s">
        <v>195</v>
      </c>
      <c r="C10" s="367">
        <v>5000</v>
      </c>
      <c r="D10" s="367">
        <v>5000</v>
      </c>
      <c r="E10" s="367">
        <v>5000</v>
      </c>
      <c r="F10" s="368"/>
    </row>
    <row r="11" spans="1:6" ht="12.75">
      <c r="A11" s="346">
        <v>422</v>
      </c>
      <c r="B11" s="351" t="s">
        <v>193</v>
      </c>
      <c r="C11" s="352">
        <v>5000</v>
      </c>
      <c r="D11" s="352">
        <v>5000</v>
      </c>
      <c r="E11" s="352">
        <v>5000</v>
      </c>
      <c r="F11" s="368" t="s">
        <v>194</v>
      </c>
    </row>
    <row r="12" spans="1:6" ht="12.75">
      <c r="A12" s="346"/>
      <c r="B12" s="366" t="s">
        <v>196</v>
      </c>
      <c r="C12" s="367">
        <f>SUM(C13:C26)</f>
        <v>12810000</v>
      </c>
      <c r="D12" s="367">
        <f>SUM(D13:D26)</f>
        <v>20211000</v>
      </c>
      <c r="E12" s="367">
        <f>SUM(E13:E26)</f>
        <v>22778500</v>
      </c>
      <c r="F12" s="368"/>
    </row>
    <row r="13" spans="1:6" ht="12.75">
      <c r="A13" s="346">
        <v>421</v>
      </c>
      <c r="B13" s="346" t="s">
        <v>203</v>
      </c>
      <c r="C13" s="353">
        <v>2500000</v>
      </c>
      <c r="D13" s="353">
        <v>0</v>
      </c>
      <c r="E13" s="353">
        <v>0</v>
      </c>
      <c r="F13" s="368" t="s">
        <v>197</v>
      </c>
    </row>
    <row r="14" spans="1:6" ht="12.75">
      <c r="A14" s="346">
        <v>421</v>
      </c>
      <c r="B14" s="346" t="s">
        <v>204</v>
      </c>
      <c r="C14" s="353">
        <v>7500000</v>
      </c>
      <c r="D14" s="353">
        <v>8000000</v>
      </c>
      <c r="E14" s="353">
        <v>8000000</v>
      </c>
      <c r="F14" s="368" t="s">
        <v>197</v>
      </c>
    </row>
    <row r="15" spans="1:6" ht="25.5">
      <c r="A15" s="346">
        <v>421</v>
      </c>
      <c r="B15" s="346" t="s">
        <v>205</v>
      </c>
      <c r="C15" s="353">
        <v>20000</v>
      </c>
      <c r="D15" s="353">
        <v>0</v>
      </c>
      <c r="E15" s="353">
        <v>0</v>
      </c>
      <c r="F15" s="369" t="s">
        <v>198</v>
      </c>
    </row>
    <row r="16" spans="1:6" ht="12.75">
      <c r="A16" s="346">
        <v>421</v>
      </c>
      <c r="B16" s="346" t="s">
        <v>206</v>
      </c>
      <c r="C16" s="353">
        <v>0</v>
      </c>
      <c r="D16" s="353">
        <v>0</v>
      </c>
      <c r="E16" s="353">
        <v>442500</v>
      </c>
      <c r="F16" s="368" t="s">
        <v>199</v>
      </c>
    </row>
    <row r="17" spans="1:6" ht="18" customHeight="1">
      <c r="A17" s="346">
        <v>421</v>
      </c>
      <c r="B17" s="346" t="s">
        <v>207</v>
      </c>
      <c r="C17" s="353">
        <v>0</v>
      </c>
      <c r="D17" s="353">
        <v>2000000</v>
      </c>
      <c r="E17" s="353">
        <v>4750000</v>
      </c>
      <c r="F17" s="368" t="s">
        <v>197</v>
      </c>
    </row>
    <row r="18" spans="1:6" ht="25.5">
      <c r="A18" s="346">
        <v>422</v>
      </c>
      <c r="B18" s="350" t="s">
        <v>208</v>
      </c>
      <c r="C18" s="353">
        <v>20000</v>
      </c>
      <c r="D18" s="353">
        <v>0</v>
      </c>
      <c r="E18" s="353">
        <v>0</v>
      </c>
      <c r="F18" s="369" t="s">
        <v>198</v>
      </c>
    </row>
    <row r="19" spans="1:6" ht="25.5">
      <c r="A19" s="346">
        <v>421</v>
      </c>
      <c r="B19" s="350" t="s">
        <v>209</v>
      </c>
      <c r="C19" s="353">
        <v>60000</v>
      </c>
      <c r="D19" s="353">
        <v>0</v>
      </c>
      <c r="E19" s="353">
        <v>0</v>
      </c>
      <c r="F19" s="369" t="s">
        <v>198</v>
      </c>
    </row>
    <row r="20" spans="1:6" ht="12.75">
      <c r="A20" s="346">
        <v>421</v>
      </c>
      <c r="B20" s="346" t="s">
        <v>151</v>
      </c>
      <c r="C20" s="353">
        <v>0</v>
      </c>
      <c r="D20" s="353">
        <v>2390000</v>
      </c>
      <c r="E20" s="353">
        <v>2390000</v>
      </c>
      <c r="F20" s="368" t="s">
        <v>199</v>
      </c>
    </row>
    <row r="21" spans="1:6" ht="12.75">
      <c r="A21" s="346">
        <v>421</v>
      </c>
      <c r="B21" s="346" t="s">
        <v>210</v>
      </c>
      <c r="C21" s="353">
        <v>0</v>
      </c>
      <c r="D21" s="353">
        <v>0</v>
      </c>
      <c r="E21" s="353">
        <v>3490000</v>
      </c>
      <c r="F21" s="368" t="s">
        <v>199</v>
      </c>
    </row>
    <row r="22" spans="1:6" ht="25.5">
      <c r="A22" s="346">
        <v>421</v>
      </c>
      <c r="B22" s="346" t="s">
        <v>211</v>
      </c>
      <c r="C22" s="353">
        <v>50000</v>
      </c>
      <c r="D22" s="353">
        <v>3600000</v>
      </c>
      <c r="E22" s="353">
        <v>0</v>
      </c>
      <c r="F22" s="369" t="s">
        <v>198</v>
      </c>
    </row>
    <row r="23" spans="1:6" ht="12.75">
      <c r="A23" s="346">
        <v>421</v>
      </c>
      <c r="B23" s="346" t="s">
        <v>154</v>
      </c>
      <c r="C23" s="353">
        <v>1430000</v>
      </c>
      <c r="D23" s="353">
        <v>1430000</v>
      </c>
      <c r="E23" s="353">
        <v>0</v>
      </c>
      <c r="F23" s="368" t="s">
        <v>199</v>
      </c>
    </row>
    <row r="24" spans="1:6" ht="12.75">
      <c r="A24" s="346">
        <v>421</v>
      </c>
      <c r="B24" s="346" t="s">
        <v>155</v>
      </c>
      <c r="C24" s="353">
        <v>0</v>
      </c>
      <c r="D24" s="353">
        <v>1791000</v>
      </c>
      <c r="E24" s="353">
        <v>1791000</v>
      </c>
      <c r="F24" s="368" t="s">
        <v>199</v>
      </c>
    </row>
    <row r="25" spans="1:6" ht="25.5">
      <c r="A25" s="346">
        <v>421</v>
      </c>
      <c r="B25" s="346" t="s">
        <v>156</v>
      </c>
      <c r="C25" s="353">
        <v>50000</v>
      </c>
      <c r="D25" s="353">
        <v>1000000</v>
      </c>
      <c r="E25" s="353">
        <v>1915000</v>
      </c>
      <c r="F25" s="369" t="s">
        <v>198</v>
      </c>
    </row>
    <row r="26" spans="1:6" ht="12.75">
      <c r="A26" s="346">
        <v>421</v>
      </c>
      <c r="B26" s="346" t="s">
        <v>212</v>
      </c>
      <c r="C26" s="353">
        <v>1180000</v>
      </c>
      <c r="D26" s="353">
        <v>0</v>
      </c>
      <c r="E26" s="353">
        <v>0</v>
      </c>
      <c r="F26" s="368" t="s">
        <v>197</v>
      </c>
    </row>
    <row r="27" spans="1:6" ht="12.75">
      <c r="A27" s="346"/>
      <c r="B27" s="362" t="s">
        <v>200</v>
      </c>
      <c r="C27" s="363">
        <f>SUM(C28:C28)</f>
        <v>480000</v>
      </c>
      <c r="D27" s="363">
        <f>SUM(D28:D28)</f>
        <v>500000</v>
      </c>
      <c r="E27" s="363">
        <f>SUM(E28:E28)</f>
        <v>500000</v>
      </c>
      <c r="F27" s="368"/>
    </row>
    <row r="28" spans="1:6" ht="12.75">
      <c r="A28" s="346">
        <v>421</v>
      </c>
      <c r="B28" s="350" t="s">
        <v>216</v>
      </c>
      <c r="C28" s="353">
        <v>480000</v>
      </c>
      <c r="D28" s="353">
        <v>500000</v>
      </c>
      <c r="E28" s="353">
        <v>500000</v>
      </c>
      <c r="F28" s="368" t="s">
        <v>197</v>
      </c>
    </row>
    <row r="29" spans="1:6" ht="9" customHeight="1">
      <c r="A29" s="346"/>
      <c r="B29" s="346"/>
      <c r="C29" s="353"/>
      <c r="D29" s="353"/>
      <c r="E29" s="353"/>
      <c r="F29" s="368"/>
    </row>
    <row r="30" spans="1:6" ht="12.75">
      <c r="A30" s="346"/>
      <c r="B30" s="360" t="s">
        <v>201</v>
      </c>
      <c r="C30" s="361">
        <f>SUM(C31:C50)</f>
        <v>1595000</v>
      </c>
      <c r="D30" s="361">
        <f>SUM(D31:D50)</f>
        <v>1120000</v>
      </c>
      <c r="E30" s="361">
        <f>SUM(E31:E50)</f>
        <v>1880000</v>
      </c>
      <c r="F30" s="368"/>
    </row>
    <row r="31" spans="1:6" ht="12.75">
      <c r="A31" s="346">
        <v>426</v>
      </c>
      <c r="B31" s="354" t="s">
        <v>213</v>
      </c>
      <c r="C31" s="355">
        <v>85000</v>
      </c>
      <c r="D31" s="355">
        <v>0</v>
      </c>
      <c r="E31" s="355">
        <v>0</v>
      </c>
      <c r="F31" s="368" t="s">
        <v>199</v>
      </c>
    </row>
    <row r="32" spans="1:6" ht="12.75">
      <c r="A32" s="346">
        <v>426</v>
      </c>
      <c r="B32" s="354" t="s">
        <v>244</v>
      </c>
      <c r="C32" s="355">
        <v>92000</v>
      </c>
      <c r="D32" s="355">
        <v>0</v>
      </c>
      <c r="E32" s="355">
        <v>0</v>
      </c>
      <c r="F32" s="368" t="s">
        <v>199</v>
      </c>
    </row>
    <row r="33" spans="1:6" ht="12.75">
      <c r="A33" s="346">
        <v>426</v>
      </c>
      <c r="B33" s="354" t="s">
        <v>223</v>
      </c>
      <c r="C33" s="355">
        <v>71000</v>
      </c>
      <c r="D33" s="355">
        <v>0</v>
      </c>
      <c r="E33" s="355">
        <v>0</v>
      </c>
      <c r="F33" s="368" t="s">
        <v>199</v>
      </c>
    </row>
    <row r="34" spans="1:6" ht="29.25" customHeight="1">
      <c r="A34" s="346">
        <v>426</v>
      </c>
      <c r="B34" s="356" t="s">
        <v>224</v>
      </c>
      <c r="C34" s="355">
        <v>75000</v>
      </c>
      <c r="D34" s="355">
        <v>190000</v>
      </c>
      <c r="E34" s="355">
        <v>1000000</v>
      </c>
      <c r="F34" s="368" t="s">
        <v>197</v>
      </c>
    </row>
    <row r="35" spans="1:6" ht="12.75">
      <c r="A35" s="346">
        <v>426</v>
      </c>
      <c r="B35" s="356" t="s">
        <v>245</v>
      </c>
      <c r="C35" s="355">
        <v>100000</v>
      </c>
      <c r="D35" s="355">
        <v>100000</v>
      </c>
      <c r="E35" s="355">
        <v>100000</v>
      </c>
      <c r="F35" s="368" t="s">
        <v>197</v>
      </c>
    </row>
    <row r="36" spans="1:6" ht="25.5">
      <c r="A36" s="350">
        <v>426</v>
      </c>
      <c r="B36" s="356" t="s">
        <v>226</v>
      </c>
      <c r="C36" s="355">
        <v>30000</v>
      </c>
      <c r="D36" s="355">
        <v>0</v>
      </c>
      <c r="E36" s="355">
        <v>0</v>
      </c>
      <c r="F36" s="369" t="s">
        <v>247</v>
      </c>
    </row>
    <row r="37" spans="1:6" ht="12.75">
      <c r="A37" s="346">
        <v>426</v>
      </c>
      <c r="B37" s="356" t="s">
        <v>227</v>
      </c>
      <c r="C37" s="353">
        <v>20000</v>
      </c>
      <c r="D37" s="353">
        <v>0</v>
      </c>
      <c r="E37" s="353">
        <v>0</v>
      </c>
      <c r="F37" s="368" t="s">
        <v>199</v>
      </c>
    </row>
    <row r="38" spans="1:6" ht="12.75">
      <c r="A38" s="346">
        <v>426</v>
      </c>
      <c r="B38" s="356" t="s">
        <v>246</v>
      </c>
      <c r="C38" s="353">
        <v>70000</v>
      </c>
      <c r="D38" s="353">
        <v>0</v>
      </c>
      <c r="E38" s="353">
        <v>0</v>
      </c>
      <c r="F38" s="368" t="s">
        <v>199</v>
      </c>
    </row>
    <row r="39" spans="1:6" ht="25.5" customHeight="1">
      <c r="A39" s="346">
        <v>426</v>
      </c>
      <c r="B39" s="356" t="s">
        <v>229</v>
      </c>
      <c r="C39" s="353">
        <v>20000</v>
      </c>
      <c r="D39" s="353">
        <v>0</v>
      </c>
      <c r="E39" s="353">
        <v>0</v>
      </c>
      <c r="F39" s="368" t="s">
        <v>199</v>
      </c>
    </row>
    <row r="40" spans="1:6" ht="25.5">
      <c r="A40" s="346">
        <v>426</v>
      </c>
      <c r="B40" s="356" t="s">
        <v>230</v>
      </c>
      <c r="C40" s="353">
        <v>400000</v>
      </c>
      <c r="D40" s="353">
        <v>0</v>
      </c>
      <c r="E40" s="353">
        <v>0</v>
      </c>
      <c r="F40" s="368" t="s">
        <v>199</v>
      </c>
    </row>
    <row r="41" spans="1:6" ht="12.75">
      <c r="A41" s="346">
        <v>426</v>
      </c>
      <c r="B41" s="357" t="s">
        <v>243</v>
      </c>
      <c r="C41" s="353">
        <v>52000</v>
      </c>
      <c r="D41" s="353">
        <v>500000</v>
      </c>
      <c r="E41" s="345">
        <v>0</v>
      </c>
      <c r="F41" s="368" t="s">
        <v>199</v>
      </c>
    </row>
    <row r="42" spans="1:6" ht="27.75" customHeight="1">
      <c r="A42" s="346">
        <v>422</v>
      </c>
      <c r="B42" s="356" t="s">
        <v>233</v>
      </c>
      <c r="C42" s="353">
        <v>30000</v>
      </c>
      <c r="D42" s="353">
        <v>0</v>
      </c>
      <c r="E42" s="353">
        <v>0</v>
      </c>
      <c r="F42" s="368" t="s">
        <v>199</v>
      </c>
    </row>
    <row r="43" spans="1:6" ht="27.75" customHeight="1">
      <c r="A43" s="346">
        <v>411</v>
      </c>
      <c r="B43" s="356" t="s">
        <v>234</v>
      </c>
      <c r="C43" s="353">
        <v>40000</v>
      </c>
      <c r="D43" s="353">
        <v>0</v>
      </c>
      <c r="E43" s="353">
        <v>0</v>
      </c>
      <c r="F43" s="368" t="s">
        <v>199</v>
      </c>
    </row>
    <row r="44" spans="1:6" ht="40.5" customHeight="1">
      <c r="A44" s="346">
        <v>411</v>
      </c>
      <c r="B44" s="356" t="s">
        <v>235</v>
      </c>
      <c r="C44" s="353">
        <v>100000</v>
      </c>
      <c r="D44" s="353">
        <v>0</v>
      </c>
      <c r="E44" s="353">
        <v>0</v>
      </c>
      <c r="F44" s="369" t="s">
        <v>202</v>
      </c>
    </row>
    <row r="45" spans="1:6" ht="25.5">
      <c r="A45" s="346">
        <v>411</v>
      </c>
      <c r="B45" s="356" t="s">
        <v>236</v>
      </c>
      <c r="C45" s="353">
        <v>50000</v>
      </c>
      <c r="D45" s="353">
        <v>50000</v>
      </c>
      <c r="E45" s="353">
        <v>350000</v>
      </c>
      <c r="F45" s="368" t="s">
        <v>199</v>
      </c>
    </row>
    <row r="46" spans="1:6" ht="24.75" customHeight="1">
      <c r="A46" s="346">
        <v>411</v>
      </c>
      <c r="B46" s="356" t="s">
        <v>237</v>
      </c>
      <c r="C46" s="353">
        <v>30000</v>
      </c>
      <c r="D46" s="353">
        <v>50000</v>
      </c>
      <c r="E46" s="353">
        <v>50000</v>
      </c>
      <c r="F46" s="368" t="s">
        <v>199</v>
      </c>
    </row>
    <row r="47" spans="1:6" ht="29.25" customHeight="1">
      <c r="A47" s="346">
        <v>411</v>
      </c>
      <c r="B47" s="356" t="s">
        <v>238</v>
      </c>
      <c r="C47" s="353">
        <v>30000</v>
      </c>
      <c r="D47" s="353">
        <v>50000</v>
      </c>
      <c r="E47" s="353">
        <v>0</v>
      </c>
      <c r="F47" s="368" t="s">
        <v>199</v>
      </c>
    </row>
    <row r="48" spans="1:6" ht="43.5" customHeight="1">
      <c r="A48" s="346">
        <v>411</v>
      </c>
      <c r="B48" s="356" t="s">
        <v>242</v>
      </c>
      <c r="C48" s="353">
        <v>150000</v>
      </c>
      <c r="D48" s="353">
        <v>0</v>
      </c>
      <c r="E48" s="353">
        <v>0</v>
      </c>
      <c r="F48" s="368" t="s">
        <v>197</v>
      </c>
    </row>
    <row r="49" spans="1:6" ht="25.5">
      <c r="A49" s="346">
        <v>411</v>
      </c>
      <c r="B49" s="356" t="s">
        <v>240</v>
      </c>
      <c r="C49" s="353">
        <v>100000</v>
      </c>
      <c r="D49" s="353">
        <v>100000</v>
      </c>
      <c r="E49" s="353">
        <v>300000</v>
      </c>
      <c r="F49" s="368" t="s">
        <v>199</v>
      </c>
    </row>
    <row r="50" spans="1:6" ht="25.5">
      <c r="A50" s="346">
        <v>411</v>
      </c>
      <c r="B50" s="356" t="s">
        <v>241</v>
      </c>
      <c r="C50" s="353">
        <v>50000</v>
      </c>
      <c r="D50" s="353">
        <v>80000</v>
      </c>
      <c r="E50" s="353">
        <v>80000</v>
      </c>
      <c r="F50" s="368" t="s">
        <v>199</v>
      </c>
    </row>
    <row r="51" spans="1:6" ht="12.75">
      <c r="A51" s="346"/>
      <c r="B51" s="364" t="s">
        <v>114</v>
      </c>
      <c r="C51" s="365">
        <v>30000</v>
      </c>
      <c r="D51" s="365">
        <f>SUM(D52)</f>
        <v>30000</v>
      </c>
      <c r="E51" s="365">
        <f>SUM(E52)</f>
        <v>30000</v>
      </c>
      <c r="F51" s="368"/>
    </row>
    <row r="52" spans="1:6" ht="12.75">
      <c r="A52" s="346">
        <v>411</v>
      </c>
      <c r="B52" s="358" t="s">
        <v>214</v>
      </c>
      <c r="C52" s="355">
        <v>30000</v>
      </c>
      <c r="D52" s="355">
        <v>30000</v>
      </c>
      <c r="E52" s="355">
        <v>30000</v>
      </c>
      <c r="F52" s="368" t="s">
        <v>199</v>
      </c>
    </row>
    <row r="53" spans="3:5" ht="12.75">
      <c r="C53" s="359"/>
      <c r="D53" s="359"/>
      <c r="E53" s="359"/>
    </row>
  </sheetData>
  <sheetProtection selectLockedCells="1" selectUnlockedCells="1"/>
  <mergeCells count="2">
    <mergeCell ref="A3:F5"/>
    <mergeCell ref="A1:F1"/>
  </mergeCells>
  <printOptions/>
  <pageMargins left="0.7479166666666667" right="0.5402777777777777" top="0.6097222222222223" bottom="0.9840277777777777" header="0.5118055555555555" footer="0.5118055555555555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Računovostvo</cp:lastModifiedBy>
  <cp:lastPrinted>2016-12-28T12:58:31Z</cp:lastPrinted>
  <dcterms:created xsi:type="dcterms:W3CDTF">2016-12-07T13:41:00Z</dcterms:created>
  <dcterms:modified xsi:type="dcterms:W3CDTF">2017-01-05T14:59:08Z</dcterms:modified>
  <cp:category/>
  <cp:version/>
  <cp:contentType/>
  <cp:contentStatus/>
</cp:coreProperties>
</file>