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OPĆI DIO" sheetId="1" r:id="rId1"/>
    <sheet name="PLAN RAZVOJNIH PROGRAMA" sheetId="2" r:id="rId2"/>
    <sheet name="ANALITIKA" sheetId="3" r:id="rId3"/>
  </sheets>
  <definedNames/>
  <calcPr fullCalcOnLoad="1"/>
</workbook>
</file>

<file path=xl/sharedStrings.xml><?xml version="1.0" encoding="utf-8"?>
<sst xmlns="http://schemas.openxmlformats.org/spreadsheetml/2006/main" count="1139" uniqueCount="731">
  <si>
    <t>BROJ</t>
  </si>
  <si>
    <t>Razdjel</t>
  </si>
  <si>
    <t>Glava</t>
  </si>
  <si>
    <t>01</t>
  </si>
  <si>
    <t>OPĆE JAVNE USLUGE</t>
  </si>
  <si>
    <t>Program</t>
  </si>
  <si>
    <t>URED NAČELNIKA</t>
  </si>
  <si>
    <t>Aktivnost</t>
  </si>
  <si>
    <t>Redovni poslovi ureda</t>
  </si>
  <si>
    <t>Rashodi poslovanja</t>
  </si>
  <si>
    <t>Rashodi za zaposlene</t>
  </si>
  <si>
    <t>Plaće (Bruto)</t>
  </si>
  <si>
    <t>Plaće za redovan rad</t>
  </si>
  <si>
    <t>R001</t>
  </si>
  <si>
    <t>Ostali rashodi za zaposlene</t>
  </si>
  <si>
    <t>Darovi</t>
  </si>
  <si>
    <t>R003</t>
  </si>
  <si>
    <t>Naknade za bolest, invalidnost i smrtni slučaj</t>
  </si>
  <si>
    <t>Ostali nenavedeni rashodi za zaposlene</t>
  </si>
  <si>
    <t>Doprinosi na plaće</t>
  </si>
  <si>
    <t>Doprinosi za obvezno zdravstveno osiguranje</t>
  </si>
  <si>
    <t>Doprinosi za obvezno osiguranje u slučaju nezaposlenosti</t>
  </si>
  <si>
    <t>R007</t>
  </si>
  <si>
    <t>Doprinos za zapošljavanje</t>
  </si>
  <si>
    <t>Materijalni rashodi</t>
  </si>
  <si>
    <t>Naknade troškova zaposlenima</t>
  </si>
  <si>
    <t>Službena putovanja</t>
  </si>
  <si>
    <t>R009</t>
  </si>
  <si>
    <t>Naknade za prijevoz na sl.putu u zemlji</t>
  </si>
  <si>
    <t>R010</t>
  </si>
  <si>
    <t>Ostali rashodi za službena putovanja</t>
  </si>
  <si>
    <t>Naknade za prijevoz, za rad na terenu i odvojeni život</t>
  </si>
  <si>
    <t>R011</t>
  </si>
  <si>
    <t>Naknade za prijevoz na posao i s posla</t>
  </si>
  <si>
    <t>Stručno usavršavanje zaposlenika</t>
  </si>
  <si>
    <t>R012</t>
  </si>
  <si>
    <t>Seminari, savjetovanja i simpoziji</t>
  </si>
  <si>
    <t>R013</t>
  </si>
  <si>
    <t>Tečajeni i stručni ispiti</t>
  </si>
  <si>
    <t>02</t>
  </si>
  <si>
    <t>VIJEĆE I VSNM</t>
  </si>
  <si>
    <t>02 01</t>
  </si>
  <si>
    <t>Rad vijeća</t>
  </si>
  <si>
    <t>Ostali nespomenuti rashodi poslovanja</t>
  </si>
  <si>
    <t>Naknade za rad predstavničkih i izvršnih tijela, povjerenstava i slično</t>
  </si>
  <si>
    <t>R014</t>
  </si>
  <si>
    <t>Naknade članovima predstavničkih i izvršnih tijela i upravnih v</t>
  </si>
  <si>
    <t>R016</t>
  </si>
  <si>
    <t>Troškovi izbora</t>
  </si>
  <si>
    <t>R017</t>
  </si>
  <si>
    <t>Naknada troškova izborne promidžbe</t>
  </si>
  <si>
    <t>R018</t>
  </si>
  <si>
    <t>Troškovi savjeta mladih</t>
  </si>
  <si>
    <t>Ostali rashodi</t>
  </si>
  <si>
    <t>Tekuće donacije</t>
  </si>
  <si>
    <t>Tekuće donacije u novcu</t>
  </si>
  <si>
    <t>R019</t>
  </si>
  <si>
    <t>Tekuće donacije OVSNM</t>
  </si>
  <si>
    <t>R020</t>
  </si>
  <si>
    <t>Tekuće donacije političkim strankama</t>
  </si>
  <si>
    <t>MJESNA SAMOUPRAVA</t>
  </si>
  <si>
    <t>03</t>
  </si>
  <si>
    <t>DJELATNOST MO</t>
  </si>
  <si>
    <t>03 01</t>
  </si>
  <si>
    <t>redovna djelatnost MO</t>
  </si>
  <si>
    <t>R021</t>
  </si>
  <si>
    <t>Ostale tekuće donacije-mjesni odbori</t>
  </si>
  <si>
    <t>002</t>
  </si>
  <si>
    <t>JEDINSTVENI UPRAVNI ODJEL</t>
  </si>
  <si>
    <t>04</t>
  </si>
  <si>
    <t>04 01</t>
  </si>
  <si>
    <t>Redovni poslovi</t>
  </si>
  <si>
    <t>Rashodi za usluge</t>
  </si>
  <si>
    <t>Intelektualne i osobne usluge</t>
  </si>
  <si>
    <t>UPRAVNI ODJEL</t>
  </si>
  <si>
    <t>R071-1</t>
  </si>
  <si>
    <t>AUTORSKI HONORARI</t>
  </si>
  <si>
    <t>Rashodi za nabavu nefinancijske imovine</t>
  </si>
  <si>
    <t>Rashodi za nabavu proizvedene dugotrajne imovine</t>
  </si>
  <si>
    <t>Građevinski objekti</t>
  </si>
  <si>
    <t>Ostali građevinski objekti</t>
  </si>
  <si>
    <t>R124-1</t>
  </si>
  <si>
    <t>SUFINANCIRANJE SPOMENIKA KULTURE-STARI GRAD ZRIN</t>
  </si>
  <si>
    <t>R022</t>
  </si>
  <si>
    <t>Plaće za zaposlene</t>
  </si>
  <si>
    <t>R023</t>
  </si>
  <si>
    <t>Bonus za uspješan rad</t>
  </si>
  <si>
    <t>R024</t>
  </si>
  <si>
    <t>R025</t>
  </si>
  <si>
    <t>R026</t>
  </si>
  <si>
    <t>R027</t>
  </si>
  <si>
    <t>Doprinos za osnovno ZO</t>
  </si>
  <si>
    <t>R028</t>
  </si>
  <si>
    <t>Doprinos za obvezno ZO zaštite zdravlja na radu</t>
  </si>
  <si>
    <t>R029</t>
  </si>
  <si>
    <t>R030</t>
  </si>
  <si>
    <t>Dnevnice za sl.put u zemlji</t>
  </si>
  <si>
    <t>R031</t>
  </si>
  <si>
    <t>R032</t>
  </si>
  <si>
    <t>R033</t>
  </si>
  <si>
    <t>naknade za prijevoz na posao i s posla</t>
  </si>
  <si>
    <t>R034</t>
  </si>
  <si>
    <t>R035</t>
  </si>
  <si>
    <t>Tečejevi i stručni ispiti</t>
  </si>
  <si>
    <t>Rashodi za materijal i energiju</t>
  </si>
  <si>
    <t>Uredski materijal i ostali materijalni rashodi</t>
  </si>
  <si>
    <t>R036</t>
  </si>
  <si>
    <t>Uredski materijal</t>
  </si>
  <si>
    <t>R037</t>
  </si>
  <si>
    <t>Literatura(publikacije, časopisi, glasila, knjige i ostalo)</t>
  </si>
  <si>
    <t>R038</t>
  </si>
  <si>
    <t>Materijal i sredstva za čišćenje i održavanje</t>
  </si>
  <si>
    <t>R039</t>
  </si>
  <si>
    <t>Ostali materijal za potrebe redovnog poslovanja</t>
  </si>
  <si>
    <t>Energija</t>
  </si>
  <si>
    <t>R040</t>
  </si>
  <si>
    <t>Električka energija</t>
  </si>
  <si>
    <t>R041</t>
  </si>
  <si>
    <t>Javna rasvjeta</t>
  </si>
  <si>
    <t>R042</t>
  </si>
  <si>
    <t>Motorni benzin i dizel gorivo</t>
  </si>
  <si>
    <t>R043</t>
  </si>
  <si>
    <t>Ostali materijal za proizv.energija(lož ulje)</t>
  </si>
  <si>
    <t>Materijal i dijelovi za tekuće i investicijsko održavanje</t>
  </si>
  <si>
    <t>R044</t>
  </si>
  <si>
    <t>Materijal i dijelovi za tek,i inv.održ.građ.objekata</t>
  </si>
  <si>
    <t>R045</t>
  </si>
  <si>
    <t>Materijal i dijelovi za tek. i inv. održ.postrojenja i oprem</t>
  </si>
  <si>
    <t>R046</t>
  </si>
  <si>
    <t>Materijal i dijelovi za tek. i inv. održ.transportnih sredstva</t>
  </si>
  <si>
    <t>Sitni inventar i auto gume</t>
  </si>
  <si>
    <t>R047</t>
  </si>
  <si>
    <t>Sitni inventar</t>
  </si>
  <si>
    <t>R048</t>
  </si>
  <si>
    <t>Auto gume</t>
  </si>
  <si>
    <t>Službena, radna i zaštitna odjeća i obuća</t>
  </si>
  <si>
    <t>R049</t>
  </si>
  <si>
    <t>Usluge telefona, pošte i prijevoza</t>
  </si>
  <si>
    <t>R050</t>
  </si>
  <si>
    <t>Usluge telefona, telefaksa</t>
  </si>
  <si>
    <t>R051</t>
  </si>
  <si>
    <t>Poštarina (pisma, tiskanice i sl)</t>
  </si>
  <si>
    <t>R052</t>
  </si>
  <si>
    <t>Ostale usluge za komunikaciju i prijevoz</t>
  </si>
  <si>
    <t>Usluge tekućeg i investicijskog održavanja</t>
  </si>
  <si>
    <t>R053</t>
  </si>
  <si>
    <t>Usluge tek. i inv. održavanja građ.objekata</t>
  </si>
  <si>
    <t>R054</t>
  </si>
  <si>
    <t>Usluge tek. i inv. održ. postrojenja i opreme</t>
  </si>
  <si>
    <t>R055</t>
  </si>
  <si>
    <t>Usluge tek. i inv. održ. prijevoznih sredstava</t>
  </si>
  <si>
    <t>R056</t>
  </si>
  <si>
    <t>Ostale usluge tek. i inv. održavanja- javna rasvjeta</t>
  </si>
  <si>
    <t>R057</t>
  </si>
  <si>
    <t>Ostale usluge tek. i inv. održ-asf. nerazvrstane ceste</t>
  </si>
  <si>
    <t>R058</t>
  </si>
  <si>
    <t>Ostale usluge tek. i inv. održav.-javne površine</t>
  </si>
  <si>
    <t>R059</t>
  </si>
  <si>
    <t>Ostale usluge tek. i inv. održ.-neasf. nerazvrstane ceste</t>
  </si>
  <si>
    <t>R060</t>
  </si>
  <si>
    <t>Ostale usluge tek. i inv. održ.-stambene zgrade</t>
  </si>
  <si>
    <t>R061</t>
  </si>
  <si>
    <t>Ostale usluge tek. i inv. održ.-divlje deponije</t>
  </si>
  <si>
    <t>R062</t>
  </si>
  <si>
    <t>Ostale usluge tek. i inv.održ.-groblja</t>
  </si>
  <si>
    <t>R062-1</t>
  </si>
  <si>
    <t>Ostale usl.tek.i inv.održavanja-zimska služba</t>
  </si>
  <si>
    <t>R062-2</t>
  </si>
  <si>
    <t>Ostale usl.tek i inv.održavanja-glavni cjevovod</t>
  </si>
  <si>
    <t>R062-3</t>
  </si>
  <si>
    <t>Ostale usl.tek.i inv.održavanja-lokalni vodovodi</t>
  </si>
  <si>
    <t>R062-4</t>
  </si>
  <si>
    <t>Ostale usl.tek.i inv.održavanja-priključak i pov.priključaka</t>
  </si>
  <si>
    <t>Usluge promidžbe i informiranja</t>
  </si>
  <si>
    <t>R063</t>
  </si>
  <si>
    <t>Tisak - natječaji, oglasi i sl.</t>
  </si>
  <si>
    <t>R064</t>
  </si>
  <si>
    <t>Promidžbeni materijal</t>
  </si>
  <si>
    <t>R065</t>
  </si>
  <si>
    <t>Ostale usluge promidžbe i informiranja</t>
  </si>
  <si>
    <t>Komunalne usluge</t>
  </si>
  <si>
    <t>R066</t>
  </si>
  <si>
    <t>Opskrba vodom</t>
  </si>
  <si>
    <t>R067</t>
  </si>
  <si>
    <t>Iznošenje i odvoz smeća</t>
  </si>
  <si>
    <t>R068</t>
  </si>
  <si>
    <t>Deratizacija i dezinsekcija</t>
  </si>
  <si>
    <t>R069</t>
  </si>
  <si>
    <t>Dimnjačarske i ekološke usluge</t>
  </si>
  <si>
    <t>Zakupnine i najamnine</t>
  </si>
  <si>
    <t>R070</t>
  </si>
  <si>
    <t>Zakupnine i najamnine za opremu</t>
  </si>
  <si>
    <t>Zdravstvene i veterinarske usluge</t>
  </si>
  <si>
    <t>R071</t>
  </si>
  <si>
    <t>Ostale zdrav. i vet.usluge-pregled na trihinelozu</t>
  </si>
  <si>
    <t>R072</t>
  </si>
  <si>
    <t>Ugovori o djelu</t>
  </si>
  <si>
    <t>R073</t>
  </si>
  <si>
    <t>Usluge odvjetnika i pravnog savjetovanja</t>
  </si>
  <si>
    <t>R074</t>
  </si>
  <si>
    <t>Geodetsko-katastarske usluge</t>
  </si>
  <si>
    <t>R075</t>
  </si>
  <si>
    <t>Ostale intelektualne usluge</t>
  </si>
  <si>
    <t>R076</t>
  </si>
  <si>
    <t>Izrada programa, planova i studija</t>
  </si>
  <si>
    <t>Računalne usluge</t>
  </si>
  <si>
    <t>R077</t>
  </si>
  <si>
    <t>Usluge ažuriranja računalnih baza</t>
  </si>
  <si>
    <t>R078</t>
  </si>
  <si>
    <t>Ostale računalne usluge</t>
  </si>
  <si>
    <t>Ostale usluge</t>
  </si>
  <si>
    <t>R079</t>
  </si>
  <si>
    <t>Grafičke i tiskarske usluge, usluge kopiranja i uvezivanja isl.</t>
  </si>
  <si>
    <t>R080</t>
  </si>
  <si>
    <t>Film i izrada fotografija</t>
  </si>
  <si>
    <t>R081</t>
  </si>
  <si>
    <t>Usluge pri registraciji prijevoznih sredstava</t>
  </si>
  <si>
    <t>R082</t>
  </si>
  <si>
    <t>Usluge čišćenja, pranja i sl.</t>
  </si>
  <si>
    <t>R083</t>
  </si>
  <si>
    <t>Ostale nespomenute usluge</t>
  </si>
  <si>
    <t>R084</t>
  </si>
  <si>
    <t>Ostale slične naknade za rad- drugi dohodak</t>
  </si>
  <si>
    <t>R085</t>
  </si>
  <si>
    <t>Ostale slične naknade za rad-vatrogasci</t>
  </si>
  <si>
    <t>Premije osiguranja</t>
  </si>
  <si>
    <t>R086</t>
  </si>
  <si>
    <t>Premije osiguranja prijevoznih sredstava</t>
  </si>
  <si>
    <t>R087</t>
  </si>
  <si>
    <t>Premije osiguranja zaposlenih</t>
  </si>
  <si>
    <t>Reprezentacija</t>
  </si>
  <si>
    <t>R088</t>
  </si>
  <si>
    <t>Članarine</t>
  </si>
  <si>
    <t>R089</t>
  </si>
  <si>
    <t>Tuzemne članarine</t>
  </si>
  <si>
    <t>R090</t>
  </si>
  <si>
    <t>Rasodi protokola (vijenci, cvijeće, svijeće i sl)</t>
  </si>
  <si>
    <t>R091</t>
  </si>
  <si>
    <t>R091-1</t>
  </si>
  <si>
    <t>Ostali nespomenuti rashodi poslovanja-izbori</t>
  </si>
  <si>
    <t>Financijski rashodi</t>
  </si>
  <si>
    <t>Ostali financijski rashodi</t>
  </si>
  <si>
    <t>Bankarske usluge i usluge platnog prometa</t>
  </si>
  <si>
    <t>R092</t>
  </si>
  <si>
    <t>Usluge banaka</t>
  </si>
  <si>
    <t>R093</t>
  </si>
  <si>
    <t>Usluge platnog prometa</t>
  </si>
  <si>
    <t>Zatezne kamate</t>
  </si>
  <si>
    <t>R094</t>
  </si>
  <si>
    <t>Zatezne kamate iz poslovnih odnosa</t>
  </si>
  <si>
    <t>Ostali nespomenuti financijski rashodi</t>
  </si>
  <si>
    <t>R095</t>
  </si>
  <si>
    <t>Ostali nespomenuti finanacijski rashodi</t>
  </si>
  <si>
    <t>Subvencije</t>
  </si>
  <si>
    <t>Subvencije trgovačkim društvima, poljoprivrednicima i obrtnicima izvan javnog sektora</t>
  </si>
  <si>
    <t>Subvencije poljoprivrednicima i obrtnicima</t>
  </si>
  <si>
    <t>R096</t>
  </si>
  <si>
    <t>Subvencije poljoprivrednicima</t>
  </si>
  <si>
    <t>R097</t>
  </si>
  <si>
    <t>Subvencije obrtnicima,malim i sred.poduzetnicima</t>
  </si>
  <si>
    <t>R098</t>
  </si>
  <si>
    <t>Subvencije kamata na kredite</t>
  </si>
  <si>
    <t>Naknade građanima i kućanstvima na temelju osiguranja i druge naknade</t>
  </si>
  <si>
    <t>Ostale naknade građanima i kućanstvima iz proračuna</t>
  </si>
  <si>
    <t>Naknade građanima i kućanstvima u novcu</t>
  </si>
  <si>
    <t>R099</t>
  </si>
  <si>
    <t>Ostale naknade iz proračuna u novcu-elementarne nepogode</t>
  </si>
  <si>
    <t>R100</t>
  </si>
  <si>
    <t>Doprinos VZP i DVD</t>
  </si>
  <si>
    <t>R101</t>
  </si>
  <si>
    <t>Doprinos GSS</t>
  </si>
  <si>
    <t>Kapitalne donacije</t>
  </si>
  <si>
    <t>Kapitalne donacije neprofitnim organizacijama</t>
  </si>
  <si>
    <t>R102</t>
  </si>
  <si>
    <t>Kapitalne donacije ostalim neprof. organizacijama</t>
  </si>
  <si>
    <t>Kazne, penali i naknade štete</t>
  </si>
  <si>
    <t>Naknade šteta pravnim i fizičkim osobama</t>
  </si>
  <si>
    <t>R103</t>
  </si>
  <si>
    <t>Ostale naknade šteta pravnim i fizičkim osobama</t>
  </si>
  <si>
    <t>Izvanredni rashodi</t>
  </si>
  <si>
    <t>Nepredviđeni rashodi do visine proračunske pričuve</t>
  </si>
  <si>
    <t>R104</t>
  </si>
  <si>
    <t>Proračunska pričuva</t>
  </si>
  <si>
    <t>Rashodi za nabavu neproizvedene dugotrajne imovine</t>
  </si>
  <si>
    <t>Nematerijalna imovina</t>
  </si>
  <si>
    <t>Ostala nematerijalna imovina</t>
  </si>
  <si>
    <t>R105</t>
  </si>
  <si>
    <t>Ostala nem. imovina-izrada projektne dokumentacije</t>
  </si>
  <si>
    <t>R106</t>
  </si>
  <si>
    <t>Ostala nem. imovina-nadzor</t>
  </si>
  <si>
    <t>R107</t>
  </si>
  <si>
    <t>Ostala nematerijalna imovina-geodetske podloge</t>
  </si>
  <si>
    <t>Poslovni objekti</t>
  </si>
  <si>
    <t>R107-1</t>
  </si>
  <si>
    <t>Primjena mjera energetske učinkovitosti na zgradi Općine</t>
  </si>
  <si>
    <t>Ceste, željeznice i ostali prometni objekti</t>
  </si>
  <si>
    <t>R108</t>
  </si>
  <si>
    <t>Uređenje kol.zastora prilaznih cesta, pješ.staza</t>
  </si>
  <si>
    <t>R109</t>
  </si>
  <si>
    <t>Plinovod, vodovod, kanalizacija(kućni vod.priklj.)</t>
  </si>
  <si>
    <t>R110</t>
  </si>
  <si>
    <t>Javna rasvjeta/primjena energet.učinkov./</t>
  </si>
  <si>
    <t>R111</t>
  </si>
  <si>
    <t>Ostali  građ.objekti-radovi</t>
  </si>
  <si>
    <t>Postrojenja i oprema</t>
  </si>
  <si>
    <t>Uredska oprema i namještaj</t>
  </si>
  <si>
    <t>R112</t>
  </si>
  <si>
    <t>Računala i računalna oprema</t>
  </si>
  <si>
    <t>R113</t>
  </si>
  <si>
    <t>Uredski namještaj</t>
  </si>
  <si>
    <t>R114</t>
  </si>
  <si>
    <t>Ostala uredska oprema</t>
  </si>
  <si>
    <t>Oprema za održavanje i zaštitu</t>
  </si>
  <si>
    <t>R115</t>
  </si>
  <si>
    <t>Oprema za grijanja-kotlovnica</t>
  </si>
  <si>
    <t>R116</t>
  </si>
  <si>
    <t>Oprema za protupožarnu zaštitu</t>
  </si>
  <si>
    <t>R117</t>
  </si>
  <si>
    <t>Oprema za civilnu zaštitu</t>
  </si>
  <si>
    <t>Uređaji, strojevi i oprema za ostale namjene</t>
  </si>
  <si>
    <t>R118</t>
  </si>
  <si>
    <t>Oprema</t>
  </si>
  <si>
    <t>05</t>
  </si>
  <si>
    <t>ZADOVOLJAVANJE POTREBA U KULTURI</t>
  </si>
  <si>
    <t>05 01</t>
  </si>
  <si>
    <t>Udruge civilnog karaktera</t>
  </si>
  <si>
    <t>R119</t>
  </si>
  <si>
    <t>Finanaciranje konkretnih aktivnosti udruga</t>
  </si>
  <si>
    <t>R120</t>
  </si>
  <si>
    <t>Finanaciranje redovnih aktivnosti udruga</t>
  </si>
  <si>
    <t>R121</t>
  </si>
  <si>
    <t>ODCK Dvor</t>
  </si>
  <si>
    <t>05 02</t>
  </si>
  <si>
    <t>Narodno sveučilište</t>
  </si>
  <si>
    <t>R122</t>
  </si>
  <si>
    <t>05 03</t>
  </si>
  <si>
    <t>Zaštita spomenika kulture</t>
  </si>
  <si>
    <t>R123</t>
  </si>
  <si>
    <t>Tradicijska kuća Gorička</t>
  </si>
  <si>
    <t>R124</t>
  </si>
  <si>
    <t>Suf.Spomenika kulture odobr. od min. kulture</t>
  </si>
  <si>
    <t>R125</t>
  </si>
  <si>
    <t>Ostali nespomenuti građevinski objekti-etnografska zbirka Ljubi</t>
  </si>
  <si>
    <t>06</t>
  </si>
  <si>
    <t>OSNOVNO OBRAZOVANJE</t>
  </si>
  <si>
    <t>06 01</t>
  </si>
  <si>
    <t>Sufinanciranje potreba škole</t>
  </si>
  <si>
    <t>Pomoći dane u inozemstvo i unutar opće države</t>
  </si>
  <si>
    <t>Pomoći unutar općeg proračuna</t>
  </si>
  <si>
    <t>Tekuće pomoći unutar općeg proračuna</t>
  </si>
  <si>
    <t>R126</t>
  </si>
  <si>
    <t>Tek. pom. izvanpr.korisnicima žup., grad. i opć. pr.- OŠ Dvo</t>
  </si>
  <si>
    <t>07</t>
  </si>
  <si>
    <t>ZADOVOLJAVANJE SOC. POTREBA GRAĐANA</t>
  </si>
  <si>
    <t>07 01</t>
  </si>
  <si>
    <t>Redovna aktivnost soc.skrbi</t>
  </si>
  <si>
    <t>R127</t>
  </si>
  <si>
    <t>Pomoć obiteljima i kućanstvima- ogrjev</t>
  </si>
  <si>
    <t>R128</t>
  </si>
  <si>
    <t>Pomoć obit. i kućan-troškovi stanovanja</t>
  </si>
  <si>
    <t>R129</t>
  </si>
  <si>
    <t>Pomoć osobama s invaliditetom</t>
  </si>
  <si>
    <t>R130</t>
  </si>
  <si>
    <t>Stipendije i školarine</t>
  </si>
  <si>
    <t>R131</t>
  </si>
  <si>
    <t>Porodiljna naknada za novorođenčad</t>
  </si>
  <si>
    <t>R132</t>
  </si>
  <si>
    <t>Troškovi ukopa nezbrinutih ososba</t>
  </si>
  <si>
    <t>R133</t>
  </si>
  <si>
    <t>Suf. prijevoza učenika srednje škole</t>
  </si>
  <si>
    <t>R134</t>
  </si>
  <si>
    <t>Skrb za djecu predškolskog uzrasta</t>
  </si>
  <si>
    <t>R135</t>
  </si>
  <si>
    <t>Ostale naknade iz proračuna u novcu</t>
  </si>
  <si>
    <t>07 02</t>
  </si>
  <si>
    <t>Dnevni boravak i pomoć u kući starijim osobama</t>
  </si>
  <si>
    <t>R136</t>
  </si>
  <si>
    <t>Ugovor o suradnji -Crveni križ</t>
  </si>
  <si>
    <t>08</t>
  </si>
  <si>
    <t>RAZVOJ I UNAPREĐENJE SPORTA I REKREACIJE</t>
  </si>
  <si>
    <t>08 01</t>
  </si>
  <si>
    <t>Djelatnost sportskih udruga i klubova</t>
  </si>
  <si>
    <t>R137</t>
  </si>
  <si>
    <t>Sportski klubovi</t>
  </si>
  <si>
    <t>JAVNI RADOVI</t>
  </si>
  <si>
    <t>10</t>
  </si>
  <si>
    <t>ULJEPŠAJMO IZGLED OPĆINE</t>
  </si>
  <si>
    <t>10 01</t>
  </si>
  <si>
    <t>Uređenje bic.staza i zelenih površina</t>
  </si>
  <si>
    <t>R138</t>
  </si>
  <si>
    <t>Plaće za zaposlen</t>
  </si>
  <si>
    <t>R139</t>
  </si>
  <si>
    <t>Doprinos za ZO</t>
  </si>
  <si>
    <t>R140</t>
  </si>
  <si>
    <t>Doprinos za zaš.zdravlja na radu</t>
  </si>
  <si>
    <t>R141</t>
  </si>
  <si>
    <t>R142</t>
  </si>
  <si>
    <t>Prijevoz na posao i s posla</t>
  </si>
  <si>
    <t>R143</t>
  </si>
  <si>
    <t>Ostali metrijal za potrebe redovnog poslovanja</t>
  </si>
  <si>
    <t>R144</t>
  </si>
  <si>
    <t>R145</t>
  </si>
  <si>
    <t>R146</t>
  </si>
  <si>
    <t>Ostale zdravstvene i vet. usluge</t>
  </si>
  <si>
    <t>R147</t>
  </si>
  <si>
    <t>003</t>
  </si>
  <si>
    <t>PRORAČUNSKI KORISNICI</t>
  </si>
  <si>
    <t>DIREKTNI KORISNICI</t>
  </si>
  <si>
    <t>05 04</t>
  </si>
  <si>
    <t>Knjižnica i čitaonica</t>
  </si>
  <si>
    <t>R148</t>
  </si>
  <si>
    <t>R149</t>
  </si>
  <si>
    <t>R150</t>
  </si>
  <si>
    <t>Doprinos za obv. ZO</t>
  </si>
  <si>
    <t>R151</t>
  </si>
  <si>
    <t>R152</t>
  </si>
  <si>
    <t>Dnevnice za sl.put</t>
  </si>
  <si>
    <t>R153</t>
  </si>
  <si>
    <t>Naknade za prijevoz na sl.putu</t>
  </si>
  <si>
    <t>R154</t>
  </si>
  <si>
    <t>R155</t>
  </si>
  <si>
    <t>R156</t>
  </si>
  <si>
    <t>R157</t>
  </si>
  <si>
    <t>Materijal i sred. za čišćenje i održavanje</t>
  </si>
  <si>
    <t>R158</t>
  </si>
  <si>
    <t>R159</t>
  </si>
  <si>
    <t>HRT pretplata</t>
  </si>
  <si>
    <t>R160</t>
  </si>
  <si>
    <t>usluge tek. i inv. održ.postr. i opreme</t>
  </si>
  <si>
    <t>R161</t>
  </si>
  <si>
    <t>R162</t>
  </si>
  <si>
    <t>R163</t>
  </si>
  <si>
    <t>Ostali nesp.rashodi poslovanja</t>
  </si>
  <si>
    <t>Knjige, umjetnička djela i ostalae izložbene vrijednosti</t>
  </si>
  <si>
    <t>Knjige</t>
  </si>
  <si>
    <t>R164</t>
  </si>
  <si>
    <t>Knjige u knjižnicama</t>
  </si>
  <si>
    <t>09</t>
  </si>
  <si>
    <t>PREDŠKOLSKI ODGOJ</t>
  </si>
  <si>
    <t>09 01</t>
  </si>
  <si>
    <t>Dječji vrtić</t>
  </si>
  <si>
    <t>R165</t>
  </si>
  <si>
    <t>R166</t>
  </si>
  <si>
    <t>R167</t>
  </si>
  <si>
    <t>Doprinos za obvezno ZO</t>
  </si>
  <si>
    <t>R168</t>
  </si>
  <si>
    <t>R169</t>
  </si>
  <si>
    <t>Naknade za prijevoz na sl. putu u zemlji</t>
  </si>
  <si>
    <t>R170</t>
  </si>
  <si>
    <t>R171</t>
  </si>
  <si>
    <t>R172</t>
  </si>
  <si>
    <t>Materijal i sirovine</t>
  </si>
  <si>
    <t>R173</t>
  </si>
  <si>
    <t>Namirnice</t>
  </si>
  <si>
    <t>R174</t>
  </si>
  <si>
    <t>Električna energija</t>
  </si>
  <si>
    <t>R175</t>
  </si>
  <si>
    <t>Ostali materijal za proiz.energije(lož ulje)</t>
  </si>
  <si>
    <t>R176</t>
  </si>
  <si>
    <t>R177</t>
  </si>
  <si>
    <t>Usluge tek. i invest. održavanja postr. i opreme</t>
  </si>
  <si>
    <t>R178</t>
  </si>
  <si>
    <t>Tisak</t>
  </si>
  <si>
    <t>R179</t>
  </si>
  <si>
    <t>Obvezni ipreventivni zdrav. pregled zaposlenika</t>
  </si>
  <si>
    <t>R180</t>
  </si>
  <si>
    <t>Laboratorijske ulsuge i HASAP</t>
  </si>
  <si>
    <t>R181</t>
  </si>
  <si>
    <t>Ostale zdrav. i veterin.usluge</t>
  </si>
  <si>
    <t>R182</t>
  </si>
  <si>
    <t>R183</t>
  </si>
  <si>
    <t>R184</t>
  </si>
  <si>
    <t>R185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</si>
  <si>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</si>
  <si>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</si>
  <si>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</si>
  <si>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</si>
  <si>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</si>
  <si>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</si>
  <si>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od međunarodnih organizacija te institucija i tijela EU</t>
  </si>
  <si>
    <t>Pomoći iz proračuna</t>
  </si>
  <si>
    <t>Pomoći od ostalih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</si>
  <si>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</si>
  <si>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</si>
  <si>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</si>
  <si>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</si>
  <si>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</si>
  <si>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</si>
  <si>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</si>
  <si>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</si>
  <si>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</si>
  <si>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Prihodi od prodaje nefinancijske imovine</t>
  </si>
  <si>
    <t>Prihodi od prodaje proizvedene dugotrajne imovine</t>
  </si>
  <si>
    <t>Prihodi od prodaje građevinskih objekata</t>
  </si>
  <si>
    <t xml:space="preserve">Plan </t>
  </si>
  <si>
    <t>Indeks</t>
  </si>
  <si>
    <t>14/13</t>
  </si>
  <si>
    <t>ZA 2014.GODINU I PROJEKCIJE ZA 2015. I 2016.GODINU</t>
  </si>
  <si>
    <t>RAČUNA</t>
  </si>
  <si>
    <t>Izvor</t>
  </si>
  <si>
    <t>financiranja</t>
  </si>
  <si>
    <t>NAZIV</t>
  </si>
  <si>
    <t xml:space="preserve">UKUPNO PRIHODA/PRIMITAKA </t>
  </si>
  <si>
    <t>UKUPNO RASHODI/IZDACI</t>
  </si>
  <si>
    <t>UKUPNO RASHODI/ IZDACI</t>
  </si>
  <si>
    <t>VRSTA RASHODA I IZDATAKA</t>
  </si>
  <si>
    <t xml:space="preserve">Glava </t>
  </si>
  <si>
    <t xml:space="preserve"> 01 01</t>
  </si>
  <si>
    <t>Razdjel 002</t>
  </si>
  <si>
    <t>UKUPNO PRIHODI / PRIMICI</t>
  </si>
  <si>
    <t>Porez i prirez na dohodak od nesamostalnog rada</t>
  </si>
  <si>
    <t>Porez i prirez na dohodak od nesamostalnog rada i drugih samostalnih djelatnosti</t>
  </si>
  <si>
    <t>Porez i prirez na dohodak od samostalnih djelatnosti</t>
  </si>
  <si>
    <t>Porez i prirez na dohodak od obrta i s obrtom izjednačenih djelatnosti, na dohodak od slobodnih za</t>
  </si>
  <si>
    <t>Porez i prirez na dohodak od obrta i s obrtom izjednačenih djelatnosti i na dohodak od slobodnih zan</t>
  </si>
  <si>
    <t>Porez i prirez na dohodak od drugih samostalnih djelatnosti koje se povremeno obavljaju</t>
  </si>
  <si>
    <t>Porez i prirez na dohodak od imovine i imovinskih prava</t>
  </si>
  <si>
    <t>Porez i prirez na dohodak od iznajmljivanja stanova, soba i postelja putnicima i turistima</t>
  </si>
  <si>
    <t>Porez i prirez po odbitku na dohodak od najamnine i zakupnine</t>
  </si>
  <si>
    <t>Porez i prirez na dohodak od kapitala</t>
  </si>
  <si>
    <t>Porez i prirez po odbitku na dohodak od kamata</t>
  </si>
  <si>
    <t>Porez i prirez od osiguranja života i dobrovoljnog mirovinskog osiguranja</t>
  </si>
  <si>
    <t>Porez i prirez na dohodak po godišnjoj prijavi</t>
  </si>
  <si>
    <t>Stalni porezi na nepokretnu imovinu (zemlju, zgrade, kuće i ostalo)</t>
  </si>
  <si>
    <t>Porez na kuće za odmor</t>
  </si>
  <si>
    <t>Povremeni porezi na imovinu</t>
  </si>
  <si>
    <t>Porez na promet nekretnina</t>
  </si>
  <si>
    <t>Porez na promet</t>
  </si>
  <si>
    <t>Porez na potrošnju alkoholnih i bezalkoholnih pića</t>
  </si>
  <si>
    <t>Porezi na korištenje dobara ili izvođenje aktivnosti</t>
  </si>
  <si>
    <t>Porez na tvrtku odnosno naziv tvrtke</t>
  </si>
  <si>
    <t>Kapitalne pomoći od međunarodnih organizacija</t>
  </si>
  <si>
    <t>Tekuće pomoći iz proračuna</t>
  </si>
  <si>
    <t>Tekuće pomoći iz državnog proračuna</t>
  </si>
  <si>
    <t>Tekuće pomoći iz županijskih proračuna</t>
  </si>
  <si>
    <t>Kapitalne pomoći iz proračuna</t>
  </si>
  <si>
    <t>Kapitalne pomoći iz državnog proračuna</t>
  </si>
  <si>
    <t>Kapitalne pomoći iz županijskih proračuna</t>
  </si>
  <si>
    <t>Tekuće pomoći od ostalih subjekata unutar općeg proračuna</t>
  </si>
  <si>
    <t>Tekuće pomoći od HZMO-a, HZZ-a i HZZO-a</t>
  </si>
  <si>
    <t>Kapitalne pomoći od ostalih subjekata unutar općeg proračuna</t>
  </si>
  <si>
    <t>Kapitalne pomoći od izvanproračunskih  korisnika</t>
  </si>
  <si>
    <t>Kamate na oročena sredstva i depozite po viđenju</t>
  </si>
  <si>
    <t>Kamate na depozite po viđenju</t>
  </si>
  <si>
    <t>Prihodi od zateznih kamata</t>
  </si>
  <si>
    <t>Zatezne kamate iz obveznih odnosa i drugo</t>
  </si>
  <si>
    <t>Naknade za koncesije</t>
  </si>
  <si>
    <t>Naknade za koncesije za obavljanje javne zdravstvene službe i ostale koncesije</t>
  </si>
  <si>
    <t>Prihodi od zakupa i iznajmljivanja imovine</t>
  </si>
  <si>
    <t>Prihodi od zakupa poljoprivrednog zemljišta</t>
  </si>
  <si>
    <t>Ostali prihodi od zakupa i iznajmljivanja imovine</t>
  </si>
  <si>
    <t>Naknada za korištenje nefinancijske imovine</t>
  </si>
  <si>
    <t>Spomenička renta</t>
  </si>
  <si>
    <t>Ostali prihodi od nefinancijske imovine</t>
  </si>
  <si>
    <t>Županijske, gradske i općinske pristojbe i naknade</t>
  </si>
  <si>
    <t>Gradske i općinske upravne pristojbe</t>
  </si>
  <si>
    <t>Ostale upravne pristojbe i naknade</t>
  </si>
  <si>
    <t>Prihod od prodaje državnih biljega</t>
  </si>
  <si>
    <t>Ostale pristojbe i naknade</t>
  </si>
  <si>
    <t>Ostale nespomenute pristojbe i naknade</t>
  </si>
  <si>
    <t>Prihodi vodnog gospodarstva</t>
  </si>
  <si>
    <t>Vodni doprinos</t>
  </si>
  <si>
    <t>Doprinosi za šume</t>
  </si>
  <si>
    <t>Ostali nespomenuti prihodi</t>
  </si>
  <si>
    <t>Ostali prihodi za posebne namjene</t>
  </si>
  <si>
    <t>Ostali nespomenuti prihodi po posebnim propisima</t>
  </si>
  <si>
    <t>Komunalni doprinosi</t>
  </si>
  <si>
    <t>Komunalne naknade</t>
  </si>
  <si>
    <t>Naknade za priključak</t>
  </si>
  <si>
    <t>Prihodi od pruženih usluga</t>
  </si>
  <si>
    <t>Stambeni objekti</t>
  </si>
  <si>
    <t>Ostali stambeni objekti</t>
  </si>
  <si>
    <t>PRIJEDLOG PRORAČUNA OPĆINE DVOR ZA 2014. GODINU I PROJEKCIJA ZA 2015. I 2016. GODINU</t>
  </si>
  <si>
    <t>II. POSEBNI DIO</t>
  </si>
  <si>
    <t>I. OPĆI DIO</t>
  </si>
  <si>
    <t>Tekuća zaliha proračuna</t>
  </si>
  <si>
    <t>OPĆINSKI NAČELNIK  - IZVRŠNO TIJELO</t>
  </si>
  <si>
    <t>Glava 00101</t>
  </si>
  <si>
    <t>OPĆINSKO VIJEĆE-PREDSTAVNIČKO TIJELO</t>
  </si>
  <si>
    <t>Glava 00201</t>
  </si>
  <si>
    <t>Funkcijska</t>
  </si>
  <si>
    <t>klasifikacija: 01- Opće javne usluge</t>
  </si>
  <si>
    <t>Općinsko vijeće i mjesna samouprava</t>
  </si>
  <si>
    <t>Mjesna samouprava</t>
  </si>
  <si>
    <t>Razdjel 003</t>
  </si>
  <si>
    <t>Glava 00301</t>
  </si>
  <si>
    <t>Jedinstveni upravni odjel</t>
  </si>
  <si>
    <t xml:space="preserve">Aktivnost </t>
  </si>
  <si>
    <t>Javna uprava i administracija</t>
  </si>
  <si>
    <t>Ostali prihodi</t>
  </si>
  <si>
    <t>Donacije od pravnih i fizičkih osoba izvan opće države</t>
  </si>
  <si>
    <t>Kazne, upravne mjere i ostali prihodi</t>
  </si>
  <si>
    <t>Materijalna imovina-prirodna bogatstva</t>
  </si>
  <si>
    <t>Nabava opreme upravnog odjela</t>
  </si>
  <si>
    <t>Rashodi za nabavu neproizvedena dugotrajne imovine</t>
  </si>
  <si>
    <t>klasifikacija: 04-Ekonomski poslovi</t>
  </si>
  <si>
    <t>Naknada troškova zaposlenima</t>
  </si>
  <si>
    <t>klasifikacija:09-Obrazovanje</t>
  </si>
  <si>
    <t xml:space="preserve">Ostali rashodi </t>
  </si>
  <si>
    <t>klasifikacija: 10-Socijlna skrb</t>
  </si>
  <si>
    <t>Nagrade građanima i kućanstvima na osiguranja i drugih naknada</t>
  </si>
  <si>
    <t>Pomoć pojedincima i obiteljima</t>
  </si>
  <si>
    <t>Humanitarna skrb kroz udruge građana</t>
  </si>
  <si>
    <t>klasifikacija: 08-Rekreacija, kultura i religija</t>
  </si>
  <si>
    <t>Djelatnost sportskih udruga</t>
  </si>
  <si>
    <t>Održavanje kulturnih i sahralnih objekata</t>
  </si>
  <si>
    <t>Ostale društvene organizacije i vjerske zajednice</t>
  </si>
  <si>
    <t>klasifikacija: 03-Javni red i sigurnost</t>
  </si>
  <si>
    <t>Društveni i vatrogasni domovi</t>
  </si>
  <si>
    <t>Sufinanciranje projekta energetske učinkovitosti i korištenje obnovljenih izvora enegije</t>
  </si>
  <si>
    <t>projekcijama za 2015. i 2016. godinu kako slijedi:</t>
  </si>
  <si>
    <t xml:space="preserve">Naknade troškova zaposlenima </t>
  </si>
  <si>
    <t>Nabava opreme</t>
  </si>
  <si>
    <t>Materijalna imovina prirodna bogatstva</t>
  </si>
  <si>
    <t>Nematrijalna imovina</t>
  </si>
  <si>
    <t>Rashodi za nabavu nefinncijsku imovinu</t>
  </si>
  <si>
    <t>Javnih potreba u djelatnosti predškolskog odgoja</t>
  </si>
  <si>
    <t>Javnih potreba u osnovnom školstvu</t>
  </si>
  <si>
    <t>Javnih potreba u socijalnoj skrbi</t>
  </si>
  <si>
    <t xml:space="preserve">Javnih potreba u sportu </t>
  </si>
  <si>
    <t xml:space="preserve">Javnih potreba u kulturi </t>
  </si>
  <si>
    <t>Javnih potreba u protupožarnoj i civilnoj zaštiti</t>
  </si>
  <si>
    <t>Prostorno uređenje i unapređenje stanovanja</t>
  </si>
  <si>
    <t>Program poticanja razvoja poljoprivrede na području općine Kalnik</t>
  </si>
  <si>
    <t>Komunalna  i gospodarska djelatnost</t>
  </si>
  <si>
    <t>Usluga sahrane</t>
  </si>
  <si>
    <t>Vatrogarstvo i civilna zaštita</t>
  </si>
  <si>
    <t xml:space="preserve">Poljoprivreda </t>
  </si>
  <si>
    <t>Doprinosi na plaću</t>
  </si>
  <si>
    <t>Vodoopskrba</t>
  </si>
  <si>
    <t>Kapitalne pomoći</t>
  </si>
  <si>
    <t>Razdjel  001</t>
  </si>
  <si>
    <t>Prehrana učenika posebnih kategorija u osnovnim školama</t>
  </si>
  <si>
    <t>Nematerijalna proizvedena imovina</t>
  </si>
  <si>
    <t xml:space="preserve">Primici od financijske imovine i zaduživanja </t>
  </si>
  <si>
    <t>Primici od zaduživanja</t>
  </si>
  <si>
    <t>Izdaci za financijsku imovinu i otplate zajmova</t>
  </si>
  <si>
    <t>Izdaci za otplatu glavnice primljenih kredita i zajmova</t>
  </si>
  <si>
    <t>A) RAČUN PRIHODA I RASHODA</t>
  </si>
  <si>
    <t>Proračun za 2014.</t>
  </si>
  <si>
    <t>Projekcija za 2015.</t>
  </si>
  <si>
    <t>Projekcija za 2016.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</si>
  <si>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</si>
  <si>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</si>
  <si>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</si>
  <si>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</si>
  <si>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</si>
  <si>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</si>
  <si>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</si>
  <si>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</si>
  <si>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zaduživanje / finaciranje </t>
  </si>
  <si>
    <t xml:space="preserve">         U Planu razvojnih programa iskazuju se planirani rashodi Proračuna vezani uz provođenje</t>
  </si>
  <si>
    <t>investicija, davanje kapitalnih pomoći i donacija u slijedeće tri godine, razrađeni po programima i</t>
  </si>
  <si>
    <t>korisnicima Proračuna.</t>
  </si>
  <si>
    <t>Program izrade razvojnih projekata za gospodarski razvoj</t>
  </si>
  <si>
    <t>Program gradnje objekata i uređaja komunalne infrastrukture</t>
  </si>
  <si>
    <t>Procjena 2015.</t>
  </si>
  <si>
    <t>Projena 2016.</t>
  </si>
  <si>
    <t>Plan 2014.</t>
  </si>
  <si>
    <t>Program: Javna uprava i administarcija</t>
  </si>
  <si>
    <t>Aktivnost: Nabava opreme upravnog odjela</t>
  </si>
  <si>
    <t>Program: Komunalna i gospodarska djelatnost</t>
  </si>
  <si>
    <t>Aktivnost: Nabava opreme</t>
  </si>
  <si>
    <t xml:space="preserve">Projekti:         Kamešnica, Hrlci – Sv.Andrija              </t>
  </si>
  <si>
    <t xml:space="preserve">                      Potok, spoj odvojaka  Y                                    </t>
  </si>
  <si>
    <t xml:space="preserve">                      Potok,  Potok – Prđuni                                        </t>
  </si>
  <si>
    <t xml:space="preserve">                     Šopron – Podvinje – Prđuni                                       </t>
  </si>
  <si>
    <t xml:space="preserve">                     Šopron, Belke-Puščak-Tonković  I dio                    </t>
  </si>
  <si>
    <t xml:space="preserve">                     Šopron, Belke-Puščak-Tonković  II dio                   </t>
  </si>
  <si>
    <t xml:space="preserve">                     Šopron, Puščak – kroz vikend naselje                       </t>
  </si>
  <si>
    <t xml:space="preserve">                     Borje,  odvojak prema gaju (Višak)                          </t>
  </si>
  <si>
    <t xml:space="preserve">                    Vojnovec, kamenolom – crkva                                  </t>
  </si>
  <si>
    <t xml:space="preserve">                    Vojnovec, spoj odvojaka                                              </t>
  </si>
  <si>
    <t xml:space="preserve">                    Vojnovec, prema Deklešancu                                    </t>
  </si>
  <si>
    <t xml:space="preserve">                    Donja Obrež, odvojak Navoji                                     </t>
  </si>
  <si>
    <t xml:space="preserve">                    Novi  Kalnik  prometnica</t>
  </si>
  <si>
    <t xml:space="preserve">                                                                                   PLAN RAZVOJNIH PROGRAMA OPĆINE KALNIK ZA RAZDOBLJE OD 2014. - 2016. GODINE</t>
  </si>
  <si>
    <t xml:space="preserve">                     Izgradnja javne rsvjete</t>
  </si>
  <si>
    <t xml:space="preserve"> </t>
  </si>
  <si>
    <t>INVESTICIJE I POMOĆI UKUPNO:</t>
  </si>
  <si>
    <t>Aktivnost: Vodoopskrba - kapitalna pomoć Komunalno podužeće d.o.o.                                                                                                                                                                                                                                Križevci za precrpne stanice i vodoopskrbni cjevovod</t>
  </si>
  <si>
    <t>Aktivnost: Program gradnje objekata i uređaja komunalne infrastrukture</t>
  </si>
  <si>
    <t xml:space="preserve">Aktivnost: Program izrade razvojnih projekata za gospodarski razvoj </t>
  </si>
  <si>
    <t>Izgradnja pješačke staze Šopron-Kalnik,</t>
  </si>
  <si>
    <t xml:space="preserve"> Uređenje parka kod zdravstvene ambulante u Kalniku,</t>
  </si>
  <si>
    <t>„Novi Kalnik“,</t>
  </si>
  <si>
    <t>„Kalnik – centar sportskog i rekreacijskog turizma“,</t>
  </si>
  <si>
    <t xml:space="preserve"> „Regija digitalnih muzeja“,</t>
  </si>
  <si>
    <t xml:space="preserve">„Kalnik -nevidljivi grad“,   </t>
  </si>
  <si>
    <t>„Kalnik za zdravlje“,</t>
  </si>
  <si>
    <t>Izgradnje ekološki prihvatljivog sustava odvodnje otpadnih voda,</t>
  </si>
  <si>
    <t xml:space="preserve"> Modernizacije lokalne ceste Ivanovo Polje- D24-Hruškovec-Borje,</t>
  </si>
  <si>
    <t>Uređenje Šumskih putova,</t>
  </si>
  <si>
    <t>Socijalni oporavak Općine Kalnik.</t>
  </si>
  <si>
    <t>Aktivnost: Društveni i vatrogasni domovi</t>
  </si>
  <si>
    <t xml:space="preserve">                         Dom hrvatskih branitelja</t>
  </si>
  <si>
    <t xml:space="preserve">                      Dogradnja i adaptacija prostora dječjeg vrtića</t>
  </si>
  <si>
    <t>Program javnih potreba u djelatnosti predškolskog odgoja</t>
  </si>
  <si>
    <t>Program javnih potreba u sportu</t>
  </si>
  <si>
    <t xml:space="preserve">                       Zemljište za nogometno igralište</t>
  </si>
  <si>
    <t>Izvori financiranja za financiranje razvojnih programa:</t>
  </si>
  <si>
    <t>Sredstva Proračuna</t>
  </si>
  <si>
    <t>Donacije od pravnih i fizičkih osoba</t>
  </si>
  <si>
    <t>UKUPNO:</t>
  </si>
  <si>
    <t xml:space="preserve">                    Hruškovec-Borje</t>
  </si>
  <si>
    <t>Na temelju članka 39. Zakona o proračunu (''Narodne novine'' broj 87/08. i 136/12) i članka 32. Statuta Općine Kalnik (''Službeni glasnik</t>
  </si>
  <si>
    <t>Koprivničko-križevačke županije" broj 5/13), Općinsko vijeće Općine Kalnik na 6. sjednici održanoj 27. prosinca 2013. donijelo je</t>
  </si>
  <si>
    <t xml:space="preserve"> PRORAČUN OPĆINE KALNIK</t>
  </si>
  <si>
    <t xml:space="preserve">                 Proračun Općine Kalnik za 2014. godinu (u daljnjem tekstu: Proračun) i projekcije za 2015. i 2016. godinu sastoji se od:</t>
  </si>
  <si>
    <t xml:space="preserve">     I.     OPĆI DIO</t>
  </si>
  <si>
    <t xml:space="preserve">                                                                    OPĆINSKO VIJEĆE OPĆINE KALNIK</t>
  </si>
  <si>
    <t>Kalnik, 27. prosinca 2013.</t>
  </si>
  <si>
    <t>BOŽIDAR KOVAČIĆ</t>
  </si>
  <si>
    <t xml:space="preserve">   PREDSJEDNIK:</t>
  </si>
  <si>
    <t>KLASA: 400-08/13-01/03</t>
  </si>
  <si>
    <t>URBROJ: 2137/23-13-1</t>
  </si>
  <si>
    <t>Program održavanja komunalne infrastrukture</t>
  </si>
  <si>
    <t xml:space="preserve">        Plan razvojnih programa Općine Kalnik nalazi se u prilogu Proračuna i njegov je sastavni dio.</t>
  </si>
  <si>
    <t xml:space="preserve">   III. ZAVRŠNA ODREDBA</t>
  </si>
  <si>
    <t xml:space="preserve">            Prihodi i rashodi te primici i izdaci po ekonomskoj klasifikaciji utvrđeni su u Računu prihoda i rashoda i Računu financiranja u Proračunu i </t>
  </si>
  <si>
    <t xml:space="preserve">Proračun za </t>
  </si>
  <si>
    <t>Projekcija za</t>
  </si>
  <si>
    <t>Proračun za</t>
  </si>
  <si>
    <t xml:space="preserve">         Programi s kapitalnim i tekućim projektima korisnika Proračuna nalaze u prilogu Proračuna. Rashodi poslovanja i rashodi za nabavu </t>
  </si>
  <si>
    <t>nefinancijske imovine u Proračunu u ukupnoj svoti 9.678.400,00 kuna raspoređuju se po korisnicima i programima kako slijedi:</t>
  </si>
  <si>
    <t xml:space="preserve">                                                                                Članak 2.</t>
  </si>
  <si>
    <t xml:space="preserve">                                                                                           Članak 4. </t>
  </si>
  <si>
    <t xml:space="preserve">                                                                                           Članak 5. </t>
  </si>
  <si>
    <t xml:space="preserve">                                                                                        Članak 1. </t>
  </si>
  <si>
    <t xml:space="preserve">                                                                                    Članak 3.</t>
  </si>
  <si>
    <t xml:space="preserve">       Ovaj Proračun objavit će se u "Službenom glasniku Koprivničko-križevačke županije", a stupa na snagu 1. siječnja 2014. godine.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</si>
</sst>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32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36" fillId="21" borderId="2" applyNumberFormat="0" applyAlignment="0" applyProtection="0"/>
    <xf numFmtId="0" fontId="37" fillId="21" borderId="3" applyNumberFormat="0" applyAlignment="0" applyProtection="0"/>
    <xf numFmtId="0" fontId="3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4" fillId="23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1" borderId="0" xfId="0" applyFill="1" applyAlignment="1">
      <alignment/>
    </xf>
    <xf numFmtId="3" fontId="0" fillId="21" borderId="0" xfId="0" applyNumberFormat="1" applyFill="1" applyAlignment="1">
      <alignment/>
    </xf>
    <xf numFmtId="4" fontId="0" fillId="21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0" fontId="1" fillId="21" borderId="0" xfId="0" applyFont="1" applyFill="1" applyAlignment="1">
      <alignment/>
    </xf>
    <xf numFmtId="0" fontId="5" fillId="0" borderId="0" xfId="0" applyFont="1" applyAlignment="1">
      <alignment horizontal="right" wrapText="1"/>
    </xf>
    <xf numFmtId="3" fontId="1" fillId="21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49" fontId="1" fillId="23" borderId="11" xfId="0" applyNumberFormat="1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3" borderId="11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0" xfId="0" applyFont="1" applyFill="1" applyBorder="1" applyAlignment="1">
      <alignment horizontal="left"/>
    </xf>
    <xf numFmtId="0" fontId="1" fillId="21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23" borderId="0" xfId="0" applyFont="1" applyFill="1" applyAlignment="1">
      <alignment/>
    </xf>
    <xf numFmtId="0" fontId="5" fillId="23" borderId="0" xfId="0" applyFont="1" applyFill="1" applyAlignment="1">
      <alignment/>
    </xf>
    <xf numFmtId="0" fontId="0" fillId="23" borderId="0" xfId="0" applyFill="1" applyAlignment="1">
      <alignment/>
    </xf>
    <xf numFmtId="0" fontId="5" fillId="21" borderId="0" xfId="0" applyFont="1" applyFill="1" applyAlignment="1">
      <alignment/>
    </xf>
    <xf numFmtId="0" fontId="7" fillId="23" borderId="0" xfId="0" applyFont="1" applyFill="1" applyAlignment="1">
      <alignment wrapText="1"/>
    </xf>
    <xf numFmtId="0" fontId="8" fillId="21" borderId="0" xfId="0" applyFont="1" applyFill="1" applyAlignment="1" quotePrefix="1">
      <alignment wrapText="1"/>
    </xf>
    <xf numFmtId="0" fontId="8" fillId="21" borderId="0" xfId="0" applyFont="1" applyFill="1" applyAlignment="1">
      <alignment wrapText="1"/>
    </xf>
    <xf numFmtId="0" fontId="7" fillId="23" borderId="0" xfId="0" applyFont="1" applyFill="1" applyAlignment="1" quotePrefix="1">
      <alignment wrapText="1"/>
    </xf>
    <xf numFmtId="0" fontId="8" fillId="23" borderId="0" xfId="0" applyFont="1" applyFill="1" applyAlignment="1" quotePrefix="1">
      <alignment wrapText="1"/>
    </xf>
    <xf numFmtId="0" fontId="8" fillId="23" borderId="0" xfId="0" applyFont="1" applyFill="1" applyAlignment="1">
      <alignment wrapText="1"/>
    </xf>
    <xf numFmtId="0" fontId="10" fillId="21" borderId="0" xfId="0" applyFont="1" applyFill="1" applyAlignment="1">
      <alignment/>
    </xf>
    <xf numFmtId="49" fontId="8" fillId="21" borderId="0" xfId="0" applyNumberFormat="1" applyFont="1" applyFill="1" applyAlignment="1" quotePrefix="1">
      <alignment wrapText="1"/>
    </xf>
    <xf numFmtId="0" fontId="10" fillId="23" borderId="0" xfId="0" applyFont="1" applyFill="1" applyAlignment="1">
      <alignment/>
    </xf>
    <xf numFmtId="0" fontId="8" fillId="23" borderId="0" xfId="0" applyFont="1" applyFill="1" applyAlignment="1">
      <alignment horizontal="left" wrapText="1"/>
    </xf>
    <xf numFmtId="0" fontId="6" fillId="21" borderId="0" xfId="0" applyFont="1" applyFill="1" applyAlignment="1">
      <alignment wrapText="1"/>
    </xf>
    <xf numFmtId="0" fontId="6" fillId="21" borderId="0" xfId="0" applyFont="1" applyFill="1" applyAlignment="1" quotePrefix="1">
      <alignment wrapText="1"/>
    </xf>
    <xf numFmtId="0" fontId="5" fillId="23" borderId="0" xfId="0" applyFont="1" applyFill="1" applyAlignment="1">
      <alignment wrapText="1"/>
    </xf>
    <xf numFmtId="3" fontId="5" fillId="0" borderId="0" xfId="0" applyNumberFormat="1" applyFont="1" applyAlignment="1">
      <alignment wrapText="1"/>
    </xf>
    <xf numFmtId="0" fontId="6" fillId="23" borderId="0" xfId="0" applyFont="1" applyFill="1" applyAlignment="1">
      <alignment wrapText="1"/>
    </xf>
    <xf numFmtId="49" fontId="6" fillId="21" borderId="0" xfId="0" applyNumberFormat="1" applyFont="1" applyFill="1" applyAlignment="1">
      <alignment horizontal="left" wrapText="1"/>
    </xf>
    <xf numFmtId="49" fontId="5" fillId="23" borderId="0" xfId="0" applyNumberFormat="1" applyFont="1" applyFill="1" applyAlignment="1">
      <alignment horizontal="left" wrapText="1"/>
    </xf>
    <xf numFmtId="3" fontId="7" fillId="24" borderId="0" xfId="0" applyNumberFormat="1" applyFont="1" applyFill="1" applyAlignment="1">
      <alignment/>
    </xf>
    <xf numFmtId="3" fontId="8" fillId="21" borderId="0" xfId="0" applyNumberFormat="1" applyFont="1" applyFill="1" applyAlignment="1">
      <alignment/>
    </xf>
    <xf numFmtId="3" fontId="8" fillId="23" borderId="0" xfId="0" applyNumberFormat="1" applyFont="1" applyFill="1" applyAlignment="1">
      <alignment/>
    </xf>
    <xf numFmtId="3" fontId="6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6" fillId="21" borderId="0" xfId="0" applyNumberFormat="1" applyFont="1" applyFill="1" applyAlignment="1">
      <alignment wrapText="1"/>
    </xf>
    <xf numFmtId="3" fontId="5" fillId="23" borderId="0" xfId="0" applyNumberFormat="1" applyFont="1" applyFill="1" applyAlignment="1">
      <alignment wrapText="1"/>
    </xf>
    <xf numFmtId="3" fontId="7" fillId="23" borderId="0" xfId="0" applyNumberFormat="1" applyFont="1" applyFill="1" applyAlignment="1">
      <alignment/>
    </xf>
    <xf numFmtId="3" fontId="8" fillId="23" borderId="0" xfId="0" applyNumberFormat="1" applyFont="1" applyFill="1" applyAlignment="1">
      <alignment wrapText="1"/>
    </xf>
    <xf numFmtId="3" fontId="6" fillId="21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23" borderId="10" xfId="0" applyFont="1" applyFill="1" applyBorder="1" applyAlignment="1">
      <alignment/>
    </xf>
    <xf numFmtId="0" fontId="1" fillId="23" borderId="11" xfId="0" applyFont="1" applyFill="1" applyBorder="1" applyAlignment="1">
      <alignment/>
    </xf>
    <xf numFmtId="0" fontId="1" fillId="23" borderId="0" xfId="0" applyFont="1" applyFill="1" applyAlignment="1">
      <alignment horizontal="left"/>
    </xf>
    <xf numFmtId="0" fontId="1" fillId="23" borderId="0" xfId="0" applyFont="1" applyFill="1" applyAlignment="1">
      <alignment/>
    </xf>
    <xf numFmtId="3" fontId="1" fillId="23" borderId="0" xfId="0" applyNumberFormat="1" applyFont="1" applyFill="1" applyAlignment="1">
      <alignment/>
    </xf>
    <xf numFmtId="3" fontId="1" fillId="23" borderId="0" xfId="0" applyNumberFormat="1" applyFont="1" applyFill="1" applyAlignment="1">
      <alignment horizontal="right"/>
    </xf>
    <xf numFmtId="2" fontId="1" fillId="23" borderId="0" xfId="0" applyNumberFormat="1" applyFont="1" applyFill="1" applyAlignment="1">
      <alignment/>
    </xf>
    <xf numFmtId="0" fontId="1" fillId="21" borderId="0" xfId="0" applyFont="1" applyFill="1" applyAlignment="1">
      <alignment/>
    </xf>
    <xf numFmtId="3" fontId="1" fillId="21" borderId="0" xfId="0" applyNumberFormat="1" applyFont="1" applyFill="1" applyAlignment="1">
      <alignment/>
    </xf>
    <xf numFmtId="2" fontId="1" fillId="21" borderId="0" xfId="0" applyNumberFormat="1" applyFont="1" applyFill="1" applyAlignment="1">
      <alignment/>
    </xf>
    <xf numFmtId="0" fontId="1" fillId="21" borderId="0" xfId="0" applyFont="1" applyFill="1" applyAlignment="1">
      <alignment horizontal="left"/>
    </xf>
    <xf numFmtId="2" fontId="0" fillId="21" borderId="0" xfId="0" applyNumberFormat="1" applyFill="1" applyAlignment="1">
      <alignment/>
    </xf>
    <xf numFmtId="0" fontId="15" fillId="24" borderId="0" xfId="0" applyFont="1" applyFill="1" applyAlignment="1">
      <alignment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>
      <alignment/>
    </xf>
    <xf numFmtId="3" fontId="14" fillId="24" borderId="0" xfId="0" applyNumberFormat="1" applyFont="1" applyFill="1" applyAlignment="1">
      <alignment/>
    </xf>
    <xf numFmtId="2" fontId="15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 horizontal="right"/>
    </xf>
    <xf numFmtId="3" fontId="1" fillId="21" borderId="0" xfId="0" applyNumberFormat="1" applyFont="1" applyFill="1" applyAlignment="1">
      <alignment horizontal="right"/>
    </xf>
    <xf numFmtId="3" fontId="1" fillId="21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horizontal="left"/>
    </xf>
    <xf numFmtId="3" fontId="1" fillId="24" borderId="0" xfId="0" applyNumberFormat="1" applyFont="1" applyFill="1" applyAlignment="1">
      <alignment/>
    </xf>
    <xf numFmtId="3" fontId="16" fillId="0" borderId="0" xfId="0" applyNumberFormat="1" applyFont="1" applyAlignment="1">
      <alignment wrapText="1"/>
    </xf>
    <xf numFmtId="4" fontId="9" fillId="21" borderId="0" xfId="0" applyNumberFormat="1" applyFont="1" applyFill="1" applyAlignment="1">
      <alignment/>
    </xf>
    <xf numFmtId="4" fontId="0" fillId="23" borderId="0" xfId="0" applyNumberFormat="1" applyFill="1" applyAlignment="1">
      <alignment/>
    </xf>
    <xf numFmtId="4" fontId="3" fillId="0" borderId="0" xfId="0" applyNumberFormat="1" applyFont="1" applyAlignment="1">
      <alignment wrapText="1"/>
    </xf>
    <xf numFmtId="4" fontId="9" fillId="23" borderId="0" xfId="0" applyNumberFormat="1" applyFont="1" applyFill="1" applyAlignment="1">
      <alignment/>
    </xf>
    <xf numFmtId="4" fontId="3" fillId="21" borderId="0" xfId="0" applyNumberFormat="1" applyFont="1" applyFill="1" applyAlignment="1">
      <alignment wrapText="1"/>
    </xf>
    <xf numFmtId="4" fontId="2" fillId="23" borderId="0" xfId="0" applyNumberFormat="1" applyFont="1" applyFill="1" applyAlignment="1">
      <alignment wrapText="1"/>
    </xf>
    <xf numFmtId="4" fontId="11" fillId="23" borderId="0" xfId="0" applyNumberFormat="1" applyFont="1" applyFill="1" applyAlignment="1">
      <alignment wrapText="1"/>
    </xf>
    <xf numFmtId="4" fontId="0" fillId="21" borderId="0" xfId="0" applyNumberFormat="1" applyFont="1" applyFill="1" applyAlignment="1">
      <alignment/>
    </xf>
    <xf numFmtId="0" fontId="13" fillId="23" borderId="0" xfId="0" applyFont="1" applyFill="1" applyAlignment="1">
      <alignment horizontal="right" wrapText="1"/>
    </xf>
    <xf numFmtId="0" fontId="0" fillId="21" borderId="0" xfId="0" applyFont="1" applyFill="1" applyBorder="1" applyAlignment="1">
      <alignment horizontal="right"/>
    </xf>
    <xf numFmtId="0" fontId="0" fillId="21" borderId="0" xfId="0" applyFont="1" applyFill="1" applyBorder="1" applyAlignment="1">
      <alignment/>
    </xf>
    <xf numFmtId="0" fontId="0" fillId="0" borderId="0" xfId="0" applyFont="1" applyAlignment="1">
      <alignment/>
    </xf>
    <xf numFmtId="3" fontId="17" fillId="23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7" fillId="23" borderId="0" xfId="0" applyNumberFormat="1" applyFont="1" applyFill="1" applyAlignment="1">
      <alignment wrapText="1"/>
    </xf>
    <xf numFmtId="49" fontId="5" fillId="24" borderId="0" xfId="0" applyNumberFormat="1" applyFont="1" applyFill="1" applyAlignment="1">
      <alignment horizontal="left" wrapText="1"/>
    </xf>
    <xf numFmtId="0" fontId="6" fillId="24" borderId="0" xfId="0" applyFont="1" applyFill="1" applyAlignment="1">
      <alignment wrapText="1"/>
    </xf>
    <xf numFmtId="3" fontId="6" fillId="24" borderId="0" xfId="0" applyNumberFormat="1" applyFont="1" applyFill="1" applyAlignment="1">
      <alignment wrapText="1"/>
    </xf>
    <xf numFmtId="0" fontId="13" fillId="24" borderId="0" xfId="0" applyFont="1" applyFill="1" applyAlignment="1">
      <alignment horizontal="right" wrapText="1"/>
    </xf>
    <xf numFmtId="0" fontId="8" fillId="24" borderId="0" xfId="0" applyFont="1" applyFill="1" applyAlignment="1">
      <alignment wrapText="1"/>
    </xf>
    <xf numFmtId="3" fontId="5" fillId="24" borderId="0" xfId="0" applyNumberFormat="1" applyFont="1" applyFill="1" applyAlignment="1">
      <alignment wrapText="1"/>
    </xf>
    <xf numFmtId="3" fontId="8" fillId="24" borderId="0" xfId="0" applyNumberFormat="1" applyFont="1" applyFill="1" applyAlignment="1">
      <alignment/>
    </xf>
    <xf numFmtId="3" fontId="17" fillId="23" borderId="0" xfId="0" applyNumberFormat="1" applyFont="1" applyFill="1" applyAlignment="1">
      <alignment wrapText="1"/>
    </xf>
    <xf numFmtId="0" fontId="18" fillId="23" borderId="0" xfId="0" applyFont="1" applyFill="1" applyAlignment="1">
      <alignment wrapText="1"/>
    </xf>
    <xf numFmtId="0" fontId="18" fillId="23" borderId="0" xfId="0" applyFont="1" applyFill="1" applyAlignment="1">
      <alignment horizontal="left" wrapText="1"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0" fillId="21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3" fillId="21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3" fontId="23" fillId="0" borderId="12" xfId="0" applyNumberFormat="1" applyFont="1" applyBorder="1" applyAlignment="1">
      <alignment horizontal="right" vertical="center" wrapText="1"/>
    </xf>
    <xf numFmtId="3" fontId="23" fillId="21" borderId="12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25" fillId="0" borderId="0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6" fillId="25" borderId="12" xfId="0" applyFont="1" applyFill="1" applyBorder="1" applyAlignment="1">
      <alignment horizontal="left" vertical="center" wrapText="1"/>
    </xf>
    <xf numFmtId="3" fontId="26" fillId="25" borderId="12" xfId="0" applyNumberFormat="1" applyFont="1" applyFill="1" applyBorder="1" applyAlignment="1">
      <alignment horizontal="right" vertical="center" wrapText="1"/>
    </xf>
    <xf numFmtId="0" fontId="23" fillId="21" borderId="17" xfId="0" applyFont="1" applyFill="1" applyBorder="1" applyAlignment="1">
      <alignment horizontal="left" vertical="center" wrapText="1"/>
    </xf>
    <xf numFmtId="3" fontId="23" fillId="21" borderId="18" xfId="0" applyNumberFormat="1" applyFont="1" applyFill="1" applyBorder="1" applyAlignment="1">
      <alignment horizontal="right" vertical="center" wrapText="1"/>
    </xf>
    <xf numFmtId="3" fontId="23" fillId="21" borderId="19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24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25" fillId="21" borderId="0" xfId="0" applyFont="1" applyFill="1" applyAlignment="1">
      <alignment/>
    </xf>
    <xf numFmtId="3" fontId="25" fillId="21" borderId="0" xfId="0" applyNumberFormat="1" applyFont="1" applyFill="1" applyAlignment="1">
      <alignment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5" fillId="0" borderId="0" xfId="0" applyFont="1" applyAlignment="1">
      <alignment horizontal="left" indent="9"/>
    </xf>
    <xf numFmtId="0" fontId="26" fillId="26" borderId="0" xfId="0" applyFont="1" applyFill="1" applyAlignment="1">
      <alignment wrapText="1"/>
    </xf>
    <xf numFmtId="3" fontId="26" fillId="26" borderId="0" xfId="0" applyNumberFormat="1" applyFont="1" applyFill="1" applyAlignment="1">
      <alignment wrapText="1"/>
    </xf>
    <xf numFmtId="3" fontId="25" fillId="21" borderId="19" xfId="0" applyNumberFormat="1" applyFont="1" applyFill="1" applyBorder="1" applyAlignment="1">
      <alignment/>
    </xf>
    <xf numFmtId="3" fontId="25" fillId="0" borderId="20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/>
    </xf>
    <xf numFmtId="3" fontId="26" fillId="26" borderId="20" xfId="0" applyNumberFormat="1" applyFont="1" applyFill="1" applyBorder="1" applyAlignment="1">
      <alignment wrapText="1"/>
    </xf>
    <xf numFmtId="3" fontId="25" fillId="21" borderId="20" xfId="0" applyNumberFormat="1" applyFont="1" applyFill="1" applyBorder="1" applyAlignment="1">
      <alignment/>
    </xf>
    <xf numFmtId="0" fontId="25" fillId="0" borderId="22" xfId="0" applyFont="1" applyBorder="1" applyAlignment="1">
      <alignment wrapText="1"/>
    </xf>
    <xf numFmtId="3" fontId="25" fillId="0" borderId="21" xfId="0" applyNumberFormat="1" applyFont="1" applyBorder="1" applyAlignment="1">
      <alignment wrapText="1"/>
    </xf>
    <xf numFmtId="3" fontId="25" fillId="0" borderId="22" xfId="0" applyNumberFormat="1" applyFont="1" applyBorder="1" applyAlignment="1">
      <alignment wrapText="1"/>
    </xf>
    <xf numFmtId="0" fontId="25" fillId="21" borderId="18" xfId="0" applyFont="1" applyFill="1" applyBorder="1" applyAlignment="1">
      <alignment wrapText="1"/>
    </xf>
    <xf numFmtId="3" fontId="25" fillId="21" borderId="19" xfId="0" applyNumberFormat="1" applyFont="1" applyFill="1" applyBorder="1" applyAlignment="1">
      <alignment wrapText="1"/>
    </xf>
    <xf numFmtId="3" fontId="25" fillId="21" borderId="18" xfId="0" applyNumberFormat="1" applyFont="1" applyFill="1" applyBorder="1" applyAlignment="1">
      <alignment wrapText="1"/>
    </xf>
    <xf numFmtId="3" fontId="27" fillId="0" borderId="22" xfId="0" applyNumberFormat="1" applyFont="1" applyBorder="1" applyAlignment="1">
      <alignment wrapText="1"/>
    </xf>
    <xf numFmtId="3" fontId="27" fillId="0" borderId="21" xfId="0" applyNumberFormat="1" applyFont="1" applyBorder="1" applyAlignment="1">
      <alignment wrapText="1"/>
    </xf>
    <xf numFmtId="0" fontId="26" fillId="26" borderId="18" xfId="0" applyFont="1" applyFill="1" applyBorder="1" applyAlignment="1">
      <alignment wrapText="1"/>
    </xf>
    <xf numFmtId="3" fontId="26" fillId="26" borderId="19" xfId="0" applyNumberFormat="1" applyFont="1" applyFill="1" applyBorder="1" applyAlignment="1">
      <alignment wrapText="1"/>
    </xf>
    <xf numFmtId="3" fontId="26" fillId="26" borderId="18" xfId="0" applyNumberFormat="1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3" fontId="25" fillId="0" borderId="12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3" fontId="27" fillId="0" borderId="12" xfId="0" applyNumberFormat="1" applyFont="1" applyBorder="1" applyAlignment="1">
      <alignment wrapText="1"/>
    </xf>
    <xf numFmtId="0" fontId="3" fillId="21" borderId="14" xfId="0" applyFont="1" applyFill="1" applyBorder="1" applyAlignment="1">
      <alignment horizontal="center" wrapText="1"/>
    </xf>
    <xf numFmtId="3" fontId="3" fillId="21" borderId="12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0" fontId="1" fillId="23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3" fontId="0" fillId="23" borderId="0" xfId="0" applyNumberFormat="1" applyFill="1" applyAlignment="1">
      <alignment horizontal="right"/>
    </xf>
    <xf numFmtId="3" fontId="1" fillId="23" borderId="0" xfId="0" applyNumberFormat="1" applyFont="1" applyFill="1" applyBorder="1" applyAlignment="1">
      <alignment horizontal="right"/>
    </xf>
    <xf numFmtId="49" fontId="1" fillId="23" borderId="0" xfId="0" applyNumberFormat="1" applyFont="1" applyFill="1" applyBorder="1" applyAlignment="1">
      <alignment horizontal="right"/>
    </xf>
    <xf numFmtId="1" fontId="1" fillId="23" borderId="0" xfId="0" applyNumberFormat="1" applyFont="1" applyFill="1" applyBorder="1" applyAlignment="1">
      <alignment horizontal="right"/>
    </xf>
    <xf numFmtId="0" fontId="1" fillId="23" borderId="11" xfId="0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7" fillId="24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1" fillId="0" borderId="0" xfId="0" applyFont="1" applyAlignment="1">
      <alignment horizontal="right" wrapText="1"/>
    </xf>
    <xf numFmtId="3" fontId="41" fillId="0" borderId="0" xfId="0" applyNumberFormat="1" applyFont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27" borderId="0" xfId="0" applyFont="1" applyFill="1" applyBorder="1" applyAlignment="1">
      <alignment horizontal="center"/>
    </xf>
    <xf numFmtId="0" fontId="41" fillId="27" borderId="0" xfId="0" applyFont="1" applyFill="1" applyBorder="1" applyAlignment="1">
      <alignment/>
    </xf>
    <xf numFmtId="1" fontId="41" fillId="27" borderId="0" xfId="0" applyNumberFormat="1" applyFont="1" applyFill="1" applyBorder="1" applyAlignment="1">
      <alignment/>
    </xf>
    <xf numFmtId="0" fontId="46" fillId="27" borderId="0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2"/>
  <sheetViews>
    <sheetView tabSelected="1" zoomScale="90" zoomScaleNormal="90" zoomScalePageLayoutView="0" workbookViewId="0" topLeftCell="A271">
      <selection activeCell="B296" sqref="B296"/>
    </sheetView>
  </sheetViews>
  <sheetFormatPr defaultColWidth="9.140625" defaultRowHeight="15"/>
  <cols>
    <col min="1" max="1" width="15.8515625" style="0" customWidth="1"/>
    <col min="2" max="2" width="83.28125" style="0" bestFit="1" customWidth="1"/>
    <col min="3" max="3" width="17.00390625" style="0" bestFit="1" customWidth="1"/>
    <col min="4" max="5" width="17.57421875" style="0" bestFit="1" customWidth="1"/>
    <col min="6" max="6" width="83.28125" style="0" bestFit="1" customWidth="1"/>
    <col min="7" max="7" width="9.8515625" style="0" bestFit="1" customWidth="1"/>
    <col min="8" max="9" width="11.00390625" style="0" bestFit="1" customWidth="1"/>
  </cols>
  <sheetData>
    <row r="2" spans="1:5" ht="17.25" customHeight="1">
      <c r="A2" s="198" t="s">
        <v>705</v>
      </c>
      <c r="B2" s="198"/>
      <c r="C2" s="198"/>
      <c r="D2" s="198"/>
      <c r="E2" s="198"/>
    </row>
    <row r="3" spans="1:5" ht="15">
      <c r="A3" s="198" t="s">
        <v>706</v>
      </c>
      <c r="B3" s="198"/>
      <c r="C3" s="198"/>
      <c r="D3" s="198"/>
      <c r="E3" s="198"/>
    </row>
    <row r="4" spans="1:5" ht="37.5" customHeight="1">
      <c r="A4" s="224" t="s">
        <v>707</v>
      </c>
      <c r="B4" s="225"/>
      <c r="C4" s="225"/>
      <c r="D4" s="225"/>
      <c r="E4" s="225"/>
    </row>
    <row r="5" spans="1:5" ht="18.75" customHeight="1">
      <c r="A5" s="224" t="s">
        <v>497</v>
      </c>
      <c r="B5" s="225"/>
      <c r="C5" s="225"/>
      <c r="D5" s="225"/>
      <c r="E5" s="225"/>
    </row>
    <row r="6" spans="1:5" ht="20.25">
      <c r="A6" s="226"/>
      <c r="B6" s="227"/>
      <c r="C6" s="227"/>
      <c r="D6" s="227"/>
      <c r="E6" s="227"/>
    </row>
    <row r="7" spans="1:5" ht="15.75">
      <c r="A7" s="228" t="s">
        <v>709</v>
      </c>
      <c r="B7" s="228"/>
      <c r="C7" s="198"/>
      <c r="D7" s="198"/>
      <c r="E7" s="198"/>
    </row>
    <row r="8" spans="1:5" ht="15.75">
      <c r="A8" s="228"/>
      <c r="B8" s="228" t="s">
        <v>728</v>
      </c>
      <c r="C8" s="198"/>
      <c r="D8" s="198"/>
      <c r="E8" s="198"/>
    </row>
    <row r="9" spans="1:5" ht="3.75" customHeight="1">
      <c r="A9" s="229"/>
      <c r="B9" s="229"/>
      <c r="C9" s="198"/>
      <c r="D9" s="198"/>
      <c r="E9" s="198"/>
    </row>
    <row r="10" spans="1:5" ht="15">
      <c r="A10" s="222" t="s">
        <v>708</v>
      </c>
      <c r="B10" s="222"/>
      <c r="C10" s="198"/>
      <c r="D10" s="198"/>
      <c r="E10" s="198"/>
    </row>
    <row r="11" spans="1:10" ht="15">
      <c r="A11" s="230"/>
      <c r="B11" s="230"/>
      <c r="C11" s="230"/>
      <c r="D11" s="230"/>
      <c r="E11" s="230"/>
      <c r="F11" s="124"/>
      <c r="G11" s="124"/>
      <c r="H11" s="125"/>
      <c r="I11" s="125"/>
      <c r="J11" s="125"/>
    </row>
    <row r="12" spans="1:10" ht="15">
      <c r="A12" s="231" t="s">
        <v>638</v>
      </c>
      <c r="B12" s="230"/>
      <c r="C12" s="232" t="s">
        <v>639</v>
      </c>
      <c r="D12" s="232" t="s">
        <v>640</v>
      </c>
      <c r="E12" s="232" t="s">
        <v>641</v>
      </c>
      <c r="H12" s="126"/>
      <c r="I12" s="14"/>
      <c r="J12" s="14"/>
    </row>
    <row r="13" spans="1:10" ht="15">
      <c r="A13" s="198"/>
      <c r="B13" s="198"/>
      <c r="C13" s="129"/>
      <c r="D13" s="233"/>
      <c r="E13" s="233"/>
      <c r="H13" s="127"/>
      <c r="I13" s="127"/>
      <c r="J13" s="127"/>
    </row>
    <row r="14" spans="1:10" ht="15">
      <c r="A14" s="211" t="s">
        <v>642</v>
      </c>
      <c r="B14" s="211"/>
      <c r="C14" s="130">
        <v>9278400</v>
      </c>
      <c r="D14" s="135">
        <v>9386900</v>
      </c>
      <c r="E14" s="133">
        <v>9419900</v>
      </c>
      <c r="H14" s="128"/>
      <c r="I14" s="128"/>
      <c r="J14" s="128"/>
    </row>
    <row r="15" spans="1:10" ht="15">
      <c r="A15" s="211" t="s">
        <v>643</v>
      </c>
      <c r="B15" s="211"/>
      <c r="C15" s="131">
        <v>2722000</v>
      </c>
      <c r="D15" s="136">
        <v>2771100</v>
      </c>
      <c r="E15" s="131">
        <v>2804000</v>
      </c>
      <c r="H15" s="127"/>
      <c r="I15" s="127"/>
      <c r="J15" s="127"/>
    </row>
    <row r="16" spans="1:10" ht="15">
      <c r="A16" s="211" t="s">
        <v>644</v>
      </c>
      <c r="B16" s="211"/>
      <c r="C16" s="133">
        <v>6956400</v>
      </c>
      <c r="D16" s="133">
        <v>6915800</v>
      </c>
      <c r="E16" s="133">
        <v>6915900</v>
      </c>
      <c r="H16" s="127"/>
      <c r="I16" s="127"/>
      <c r="J16" s="127"/>
    </row>
    <row r="17" spans="1:10" ht="15">
      <c r="A17" s="211" t="s">
        <v>645</v>
      </c>
      <c r="B17" s="211"/>
      <c r="C17" s="133">
        <v>-400000</v>
      </c>
      <c r="D17" s="133">
        <v>-300000</v>
      </c>
      <c r="E17" s="133">
        <v>-300000</v>
      </c>
      <c r="H17" s="126"/>
      <c r="I17" s="14"/>
      <c r="J17" s="14"/>
    </row>
    <row r="18" spans="1:10" ht="15">
      <c r="A18" s="211"/>
      <c r="B18" s="211"/>
      <c r="C18" s="133"/>
      <c r="D18" s="133"/>
      <c r="E18" s="133"/>
      <c r="H18" s="126"/>
      <c r="I18" s="14"/>
      <c r="J18" s="14"/>
    </row>
    <row r="19" spans="1:10" ht="15">
      <c r="A19" s="234" t="s">
        <v>646</v>
      </c>
      <c r="B19" s="211"/>
      <c r="C19" s="133"/>
      <c r="D19" s="235"/>
      <c r="E19" s="235"/>
      <c r="H19" s="126"/>
      <c r="I19" s="14"/>
      <c r="J19" s="14"/>
    </row>
    <row r="20" spans="1:10" ht="15">
      <c r="A20" s="211" t="s">
        <v>647</v>
      </c>
      <c r="B20" s="211"/>
      <c r="C20" s="133">
        <v>400000</v>
      </c>
      <c r="D20" s="133">
        <v>700000</v>
      </c>
      <c r="E20" s="133">
        <v>800000</v>
      </c>
      <c r="H20" s="127"/>
      <c r="I20" s="129"/>
      <c r="J20" s="129"/>
    </row>
    <row r="21" spans="1:10" ht="15">
      <c r="A21" s="211" t="s">
        <v>648</v>
      </c>
      <c r="B21" s="234"/>
      <c r="C21" s="133">
        <v>0</v>
      </c>
      <c r="D21" s="133">
        <v>400000</v>
      </c>
      <c r="E21" s="133">
        <v>500000</v>
      </c>
      <c r="H21" s="127"/>
      <c r="I21" s="129"/>
      <c r="J21" s="129"/>
    </row>
    <row r="22" spans="1:10" ht="15">
      <c r="A22" s="211" t="s">
        <v>649</v>
      </c>
      <c r="B22" s="234"/>
      <c r="C22" s="133">
        <v>400000</v>
      </c>
      <c r="D22" s="133">
        <v>300000</v>
      </c>
      <c r="E22" s="133">
        <v>300000</v>
      </c>
      <c r="H22" s="127"/>
      <c r="I22" s="129"/>
      <c r="J22" s="129"/>
    </row>
    <row r="23" spans="1:5" ht="15">
      <c r="A23" s="198"/>
      <c r="B23" s="198"/>
      <c r="C23" s="198"/>
      <c r="D23" s="198"/>
      <c r="E23" s="198"/>
    </row>
    <row r="24" spans="1:5" ht="15">
      <c r="A24" s="198"/>
      <c r="B24" s="198"/>
      <c r="C24" s="198"/>
      <c r="D24" s="198"/>
      <c r="E24" s="198"/>
    </row>
    <row r="25" spans="1:10" ht="15">
      <c r="A25" s="211" t="s">
        <v>650</v>
      </c>
      <c r="B25" s="234"/>
      <c r="C25" s="133">
        <v>0</v>
      </c>
      <c r="D25" s="133">
        <v>0</v>
      </c>
      <c r="E25" s="133">
        <v>0</v>
      </c>
      <c r="H25" s="127"/>
      <c r="I25" s="129"/>
      <c r="J25" s="129"/>
    </row>
    <row r="37" ht="49.5" customHeight="1"/>
    <row r="39" spans="1:5" ht="15">
      <c r="A39" s="198"/>
      <c r="B39" s="198" t="s">
        <v>725</v>
      </c>
      <c r="C39" s="198"/>
      <c r="D39" s="198"/>
      <c r="E39" s="198"/>
    </row>
    <row r="40" spans="1:5" ht="21" customHeight="1">
      <c r="A40" s="198" t="s">
        <v>719</v>
      </c>
      <c r="B40" s="198"/>
      <c r="C40" s="198"/>
      <c r="D40" s="198"/>
      <c r="E40" s="198"/>
    </row>
    <row r="41" spans="1:5" ht="15">
      <c r="A41" s="198" t="s">
        <v>610</v>
      </c>
      <c r="B41" s="198"/>
      <c r="C41" s="198"/>
      <c r="D41" s="198"/>
      <c r="E41" s="198"/>
    </row>
    <row r="42" spans="1:6" ht="25.5" customHeight="1" thickBot="1">
      <c r="A42" s="208" t="s">
        <v>638</v>
      </c>
      <c r="B42" s="208"/>
      <c r="C42" s="208"/>
      <c r="D42" s="208"/>
      <c r="E42" s="208"/>
      <c r="F42" s="208"/>
    </row>
    <row r="43" spans="1:5" ht="15.75" thickTop="1">
      <c r="A43" s="19" t="s">
        <v>0</v>
      </c>
      <c r="B43" s="19" t="s">
        <v>501</v>
      </c>
      <c r="C43" s="197" t="s">
        <v>720</v>
      </c>
      <c r="D43" s="197" t="s">
        <v>721</v>
      </c>
      <c r="E43" s="197" t="s">
        <v>721</v>
      </c>
    </row>
    <row r="44" spans="1:5" ht="15.75" thickBot="1">
      <c r="A44" s="20" t="s">
        <v>498</v>
      </c>
      <c r="B44" s="20"/>
      <c r="C44" s="204">
        <v>2014</v>
      </c>
      <c r="D44" s="204">
        <v>2015</v>
      </c>
      <c r="E44" s="204">
        <v>2016</v>
      </c>
    </row>
    <row r="45" spans="2:5" ht="15.75" thickTop="1">
      <c r="B45" s="1" t="s">
        <v>502</v>
      </c>
      <c r="C45" s="85">
        <v>9678400</v>
      </c>
      <c r="D45" s="85">
        <v>10086900</v>
      </c>
      <c r="E45" s="85">
        <v>10219900</v>
      </c>
    </row>
    <row r="46" spans="1:5" ht="15">
      <c r="A46" s="87">
        <v>6</v>
      </c>
      <c r="B46" s="88" t="s">
        <v>473</v>
      </c>
      <c r="C46" s="89">
        <f>SUM(C47,C51,C53,C56,C60,C62)</f>
        <v>9278400</v>
      </c>
      <c r="D46" s="89">
        <v>9386900</v>
      </c>
      <c r="E46" s="89">
        <v>9419900</v>
      </c>
    </row>
    <row r="47" spans="1:5" ht="15">
      <c r="A47" s="22">
        <v>61</v>
      </c>
      <c r="B47" s="21" t="s">
        <v>474</v>
      </c>
      <c r="C47" s="84">
        <f>SUM(C48:C50)</f>
        <v>1300000</v>
      </c>
      <c r="D47" s="84">
        <v>1340300</v>
      </c>
      <c r="E47" s="84">
        <v>1381849</v>
      </c>
    </row>
    <row r="48" spans="1:5" ht="15">
      <c r="A48">
        <v>611</v>
      </c>
      <c r="B48" t="s">
        <v>475</v>
      </c>
      <c r="C48" s="5">
        <v>1200000</v>
      </c>
      <c r="D48" s="5"/>
      <c r="E48" s="5"/>
    </row>
    <row r="49" spans="1:5" ht="15">
      <c r="A49">
        <v>613</v>
      </c>
      <c r="B49" t="s">
        <v>476</v>
      </c>
      <c r="C49" s="5">
        <v>60000</v>
      </c>
      <c r="D49" s="5"/>
      <c r="E49" s="5"/>
    </row>
    <row r="50" spans="1:5" ht="15">
      <c r="A50">
        <v>614</v>
      </c>
      <c r="B50" t="s">
        <v>477</v>
      </c>
      <c r="C50" s="5">
        <v>40000</v>
      </c>
      <c r="D50" s="5"/>
      <c r="E50" s="5"/>
    </row>
    <row r="51" spans="1:5" ht="15">
      <c r="A51" s="22">
        <v>63</v>
      </c>
      <c r="B51" s="21" t="s">
        <v>478</v>
      </c>
      <c r="C51" s="84">
        <v>7364400</v>
      </c>
      <c r="D51" s="84">
        <v>7412785</v>
      </c>
      <c r="E51" s="84">
        <v>7383497</v>
      </c>
    </row>
    <row r="52" spans="1:5" ht="15">
      <c r="A52">
        <v>633</v>
      </c>
      <c r="B52" t="s">
        <v>480</v>
      </c>
      <c r="C52" s="5">
        <v>7364400</v>
      </c>
      <c r="D52" s="5"/>
      <c r="E52" s="5"/>
    </row>
    <row r="53" spans="1:5" ht="15">
      <c r="A53" s="22">
        <v>64</v>
      </c>
      <c r="B53" s="21" t="s">
        <v>482</v>
      </c>
      <c r="C53" s="84">
        <f>SUM(C54:C55)</f>
        <v>185000</v>
      </c>
      <c r="D53" s="84">
        <v>185925</v>
      </c>
      <c r="E53" s="84">
        <v>186855</v>
      </c>
    </row>
    <row r="54" spans="1:5" ht="15">
      <c r="A54">
        <v>641</v>
      </c>
      <c r="B54" t="s">
        <v>483</v>
      </c>
      <c r="C54" s="5">
        <v>5000</v>
      </c>
      <c r="D54" s="5"/>
      <c r="E54" s="5"/>
    </row>
    <row r="55" spans="1:5" ht="15">
      <c r="A55">
        <v>642</v>
      </c>
      <c r="B55" t="s">
        <v>484</v>
      </c>
      <c r="C55" s="5">
        <v>180000</v>
      </c>
      <c r="D55" s="5"/>
      <c r="E55" s="5"/>
    </row>
    <row r="56" spans="1:5" ht="15">
      <c r="A56" s="22">
        <v>65</v>
      </c>
      <c r="B56" s="21" t="s">
        <v>485</v>
      </c>
      <c r="C56" s="84">
        <f>SUM(C57:C59)</f>
        <v>365000</v>
      </c>
      <c r="D56" s="84">
        <v>383250</v>
      </c>
      <c r="E56" s="84">
        <v>402413</v>
      </c>
    </row>
    <row r="57" spans="1:5" ht="15">
      <c r="A57">
        <v>651</v>
      </c>
      <c r="B57" t="s">
        <v>486</v>
      </c>
      <c r="C57" s="5">
        <v>180000</v>
      </c>
      <c r="D57" s="5"/>
      <c r="E57" s="5"/>
    </row>
    <row r="58" spans="1:5" ht="15">
      <c r="A58">
        <v>652</v>
      </c>
      <c r="B58" t="s">
        <v>487</v>
      </c>
      <c r="C58" s="5">
        <v>5000</v>
      </c>
      <c r="D58" s="5"/>
      <c r="E58" s="5"/>
    </row>
    <row r="59" spans="1:5" ht="15">
      <c r="A59">
        <v>653</v>
      </c>
      <c r="B59" t="s">
        <v>488</v>
      </c>
      <c r="C59" s="5">
        <v>180000</v>
      </c>
      <c r="D59" s="5"/>
      <c r="E59" s="5"/>
    </row>
    <row r="60" spans="1:5" ht="15">
      <c r="A60" s="22">
        <v>66</v>
      </c>
      <c r="B60" s="21" t="s">
        <v>589</v>
      </c>
      <c r="C60" s="84">
        <f>SUM(C61:C61)</f>
        <v>50000</v>
      </c>
      <c r="D60" s="84">
        <v>50500</v>
      </c>
      <c r="E60" s="84">
        <v>51005</v>
      </c>
    </row>
    <row r="61" spans="1:5" ht="15">
      <c r="A61">
        <v>663</v>
      </c>
      <c r="B61" t="s">
        <v>590</v>
      </c>
      <c r="C61" s="5">
        <v>50000</v>
      </c>
      <c r="D61" s="5"/>
      <c r="E61" s="5"/>
    </row>
    <row r="62" spans="1:5" ht="15">
      <c r="A62" s="87">
        <v>68</v>
      </c>
      <c r="B62" s="88" t="s">
        <v>591</v>
      </c>
      <c r="C62" s="89">
        <f>SUM(C63)</f>
        <v>14000</v>
      </c>
      <c r="D62" s="89">
        <v>14140</v>
      </c>
      <c r="E62" s="89">
        <v>14281</v>
      </c>
    </row>
    <row r="63" spans="1:5" ht="15">
      <c r="A63" s="102"/>
      <c r="B63" s="103"/>
      <c r="C63" s="84">
        <f>SUM(C64)</f>
        <v>14000</v>
      </c>
      <c r="D63" s="84"/>
      <c r="E63" s="84"/>
    </row>
    <row r="64" spans="1:5" ht="15">
      <c r="A64">
        <v>683</v>
      </c>
      <c r="B64" t="s">
        <v>589</v>
      </c>
      <c r="C64" s="5">
        <v>14000</v>
      </c>
      <c r="D64" s="5"/>
      <c r="E64" s="5"/>
    </row>
    <row r="65" spans="1:9" ht="15.75" thickBot="1">
      <c r="A65" s="9"/>
      <c r="B65" s="4"/>
      <c r="C65" s="4"/>
      <c r="D65" s="4"/>
      <c r="G65" s="5"/>
      <c r="H65" s="5"/>
      <c r="I65" s="5"/>
    </row>
    <row r="66" spans="1:5" ht="15.75" thickTop="1">
      <c r="A66" s="19" t="s">
        <v>0</v>
      </c>
      <c r="B66" s="19" t="s">
        <v>501</v>
      </c>
      <c r="C66" s="197" t="s">
        <v>722</v>
      </c>
      <c r="D66" s="197" t="s">
        <v>721</v>
      </c>
      <c r="E66" s="197" t="s">
        <v>721</v>
      </c>
    </row>
    <row r="67" spans="1:5" ht="15.75" thickBot="1">
      <c r="A67" s="20" t="s">
        <v>498</v>
      </c>
      <c r="B67" s="20"/>
      <c r="C67" s="204">
        <v>2014</v>
      </c>
      <c r="D67" s="204">
        <v>2015</v>
      </c>
      <c r="E67" s="204">
        <v>2016</v>
      </c>
    </row>
    <row r="68" spans="1:5" ht="15.75" thickTop="1">
      <c r="A68" s="14"/>
      <c r="B68" s="15" t="s">
        <v>503</v>
      </c>
      <c r="C68" s="106">
        <f>SUM(C69,C87)</f>
        <v>9678400</v>
      </c>
      <c r="D68" s="106">
        <v>10086900</v>
      </c>
      <c r="E68" s="106">
        <v>10219900</v>
      </c>
    </row>
    <row r="69" spans="1:5" ht="15">
      <c r="A69" s="90">
        <v>3</v>
      </c>
      <c r="B69" s="86" t="s">
        <v>9</v>
      </c>
      <c r="C69" s="91">
        <f>SUM(C70,C74,C79,C81,C83)</f>
        <v>2791000</v>
      </c>
      <c r="D69" s="91">
        <f>SUM(D70,D74,D81,D79,D82,D83)</f>
        <v>2771100</v>
      </c>
      <c r="E69" s="91">
        <f>SUM(E70,E74,E81,E79,E82,E83)</f>
        <v>2804000</v>
      </c>
    </row>
    <row r="70" spans="1:5" ht="15">
      <c r="A70" s="23">
        <v>31</v>
      </c>
      <c r="B70" s="10" t="s">
        <v>10</v>
      </c>
      <c r="C70" s="12">
        <f>SUM(C71:C73)</f>
        <v>271500</v>
      </c>
      <c r="D70" s="12">
        <v>275600</v>
      </c>
      <c r="E70" s="12">
        <v>280300</v>
      </c>
    </row>
    <row r="71" spans="1:5" ht="15">
      <c r="A71">
        <v>311</v>
      </c>
      <c r="B71" t="s">
        <v>11</v>
      </c>
      <c r="C71" s="5">
        <v>225000</v>
      </c>
      <c r="D71" s="5"/>
      <c r="E71" s="5"/>
    </row>
    <row r="72" spans="1:5" ht="15">
      <c r="A72">
        <v>312</v>
      </c>
      <c r="B72" t="s">
        <v>14</v>
      </c>
      <c r="C72" s="5">
        <v>10500</v>
      </c>
      <c r="D72" s="5"/>
      <c r="E72" s="5"/>
    </row>
    <row r="73" spans="1:9" ht="15">
      <c r="A73">
        <v>313</v>
      </c>
      <c r="B73" t="s">
        <v>19</v>
      </c>
      <c r="C73" s="5">
        <v>36000</v>
      </c>
      <c r="D73" s="5"/>
      <c r="E73" s="5"/>
      <c r="G73" s="5"/>
      <c r="H73" s="5"/>
      <c r="I73" s="5"/>
    </row>
    <row r="74" spans="1:5" ht="15">
      <c r="A74" s="23">
        <v>32</v>
      </c>
      <c r="B74" s="10" t="s">
        <v>24</v>
      </c>
      <c r="C74" s="12">
        <f>SUM(C75:C78)</f>
        <v>1872500</v>
      </c>
      <c r="D74" s="12">
        <v>1897300</v>
      </c>
      <c r="E74" s="12">
        <v>1921900</v>
      </c>
    </row>
    <row r="75" spans="1:5" ht="15">
      <c r="A75">
        <v>321</v>
      </c>
      <c r="B75" t="s">
        <v>25</v>
      </c>
      <c r="C75" s="5">
        <v>21500</v>
      </c>
      <c r="D75" s="5"/>
      <c r="E75" s="5"/>
    </row>
    <row r="76" spans="1:5" ht="15">
      <c r="A76">
        <v>322</v>
      </c>
      <c r="B76" t="s">
        <v>104</v>
      </c>
      <c r="C76" s="5">
        <v>198000</v>
      </c>
      <c r="D76" s="5"/>
      <c r="E76" s="5"/>
    </row>
    <row r="77" spans="1:5" ht="15">
      <c r="A77">
        <v>323</v>
      </c>
      <c r="B77" t="s">
        <v>72</v>
      </c>
      <c r="C77" s="5">
        <v>1293000</v>
      </c>
      <c r="D77" s="5"/>
      <c r="E77" s="5"/>
    </row>
    <row r="78" spans="1:5" ht="15">
      <c r="A78">
        <v>329</v>
      </c>
      <c r="B78" t="s">
        <v>43</v>
      </c>
      <c r="C78" s="5">
        <v>360000</v>
      </c>
      <c r="D78" s="5"/>
      <c r="E78" s="5"/>
    </row>
    <row r="79" spans="1:5" ht="15">
      <c r="A79" s="23">
        <v>34</v>
      </c>
      <c r="B79" s="10" t="s">
        <v>240</v>
      </c>
      <c r="C79" s="12">
        <f>SUM(C80)</f>
        <v>6000</v>
      </c>
      <c r="D79" s="12">
        <v>6200</v>
      </c>
      <c r="E79" s="12">
        <v>6200</v>
      </c>
    </row>
    <row r="80" spans="1:5" ht="15">
      <c r="A80">
        <v>343</v>
      </c>
      <c r="B80" t="s">
        <v>241</v>
      </c>
      <c r="C80" s="5">
        <v>6000</v>
      </c>
      <c r="D80" s="5"/>
      <c r="E80" s="5"/>
    </row>
    <row r="81" spans="1:5" ht="15">
      <c r="A81" s="23">
        <v>37</v>
      </c>
      <c r="B81" s="10" t="s">
        <v>262</v>
      </c>
      <c r="C81" s="12">
        <f>SUM(C82)</f>
        <v>61000</v>
      </c>
      <c r="D81" s="12">
        <v>61300</v>
      </c>
      <c r="E81" s="12">
        <v>61600</v>
      </c>
    </row>
    <row r="82" spans="1:5" ht="15">
      <c r="A82">
        <v>372</v>
      </c>
      <c r="B82" t="s">
        <v>263</v>
      </c>
      <c r="C82" s="5">
        <v>61000</v>
      </c>
      <c r="D82" s="5"/>
      <c r="E82" s="5"/>
    </row>
    <row r="83" spans="1:5" ht="15">
      <c r="A83" s="23">
        <v>38</v>
      </c>
      <c r="B83" s="10" t="s">
        <v>53</v>
      </c>
      <c r="C83" s="12">
        <f>SUM(C84:C85)</f>
        <v>580000</v>
      </c>
      <c r="D83" s="12">
        <v>530700</v>
      </c>
      <c r="E83" s="12">
        <v>534000</v>
      </c>
    </row>
    <row r="84" spans="1:5" ht="15">
      <c r="A84">
        <v>381</v>
      </c>
      <c r="B84" t="s">
        <v>54</v>
      </c>
      <c r="C84" s="5">
        <v>430000</v>
      </c>
      <c r="D84" s="5"/>
      <c r="E84" s="5"/>
    </row>
    <row r="85" spans="1:5" ht="15">
      <c r="A85">
        <v>386</v>
      </c>
      <c r="B85" t="s">
        <v>630</v>
      </c>
      <c r="C85" s="5">
        <v>150000</v>
      </c>
      <c r="D85" s="5"/>
      <c r="E85" s="5"/>
    </row>
    <row r="86" spans="3:5" ht="15">
      <c r="C86" s="5"/>
      <c r="D86" s="5"/>
      <c r="E86" s="5"/>
    </row>
    <row r="87" spans="1:5" ht="15">
      <c r="A87" s="90">
        <v>4</v>
      </c>
      <c r="B87" s="86" t="s">
        <v>77</v>
      </c>
      <c r="C87" s="91">
        <f>SUM(C88,C91)</f>
        <v>6887400</v>
      </c>
      <c r="D87" s="91">
        <f>SUM(D88,D91)</f>
        <v>6915800</v>
      </c>
      <c r="E87" s="91">
        <f>SUM(E88,E91)</f>
        <v>6915900</v>
      </c>
    </row>
    <row r="88" spans="1:5" ht="15">
      <c r="A88" s="23">
        <v>41</v>
      </c>
      <c r="B88" s="10" t="s">
        <v>283</v>
      </c>
      <c r="C88" s="12">
        <v>4100400</v>
      </c>
      <c r="D88" s="12">
        <v>3399500</v>
      </c>
      <c r="E88" s="12">
        <v>3399500</v>
      </c>
    </row>
    <row r="89" spans="1:5" ht="15">
      <c r="A89">
        <v>411</v>
      </c>
      <c r="B89" t="s">
        <v>592</v>
      </c>
      <c r="C89" s="5">
        <v>165000</v>
      </c>
      <c r="D89" s="5"/>
      <c r="E89" s="5"/>
    </row>
    <row r="90" spans="1:5" ht="15">
      <c r="A90">
        <v>412</v>
      </c>
      <c r="B90" t="s">
        <v>284</v>
      </c>
      <c r="C90" s="5">
        <v>3935400</v>
      </c>
      <c r="D90" s="5"/>
      <c r="E90" s="5"/>
    </row>
    <row r="91" spans="1:5" ht="15">
      <c r="A91" s="23">
        <v>42</v>
      </c>
      <c r="B91" s="10" t="s">
        <v>78</v>
      </c>
      <c r="C91" s="12">
        <f>SUM(C92:C94)</f>
        <v>2787000</v>
      </c>
      <c r="D91" s="12">
        <v>3516300</v>
      </c>
      <c r="E91" s="12">
        <v>3516400</v>
      </c>
    </row>
    <row r="92" spans="1:5" ht="15">
      <c r="A92">
        <v>421</v>
      </c>
      <c r="B92" t="s">
        <v>79</v>
      </c>
      <c r="C92" s="5">
        <v>2771000</v>
      </c>
      <c r="D92" s="5"/>
      <c r="E92" s="5"/>
    </row>
    <row r="93" spans="1:5" ht="15">
      <c r="A93">
        <v>422</v>
      </c>
      <c r="B93" t="s">
        <v>304</v>
      </c>
      <c r="C93" s="5">
        <v>14000</v>
      </c>
      <c r="D93" s="5"/>
      <c r="E93" s="5"/>
    </row>
    <row r="94" spans="1:5" ht="15">
      <c r="A94">
        <v>426</v>
      </c>
      <c r="B94" t="s">
        <v>633</v>
      </c>
      <c r="C94" s="5">
        <v>2000</v>
      </c>
      <c r="D94" s="5"/>
      <c r="E94" s="5"/>
    </row>
    <row r="97" spans="1:5" ht="15.75">
      <c r="A97" s="13" t="s">
        <v>646</v>
      </c>
      <c r="B97" s="134"/>
      <c r="C97" s="134"/>
      <c r="D97" s="134"/>
      <c r="E97" s="134"/>
    </row>
    <row r="99" spans="1:5" ht="15">
      <c r="A99" s="90">
        <v>8</v>
      </c>
      <c r="B99" s="86" t="s">
        <v>634</v>
      </c>
      <c r="C99" s="91">
        <v>400000</v>
      </c>
      <c r="D99" s="91">
        <v>700000</v>
      </c>
      <c r="E99" s="91">
        <v>800000</v>
      </c>
    </row>
    <row r="100" spans="1:5" ht="15">
      <c r="A100" s="120">
        <v>84</v>
      </c>
      <c r="B100" s="6" t="s">
        <v>635</v>
      </c>
      <c r="C100" s="7">
        <v>400000</v>
      </c>
      <c r="D100" s="7">
        <v>700000</v>
      </c>
      <c r="E100" s="7">
        <v>800000</v>
      </c>
    </row>
    <row r="101" spans="1:5" ht="15">
      <c r="A101" s="121"/>
      <c r="B101" s="122"/>
      <c r="C101" s="123"/>
      <c r="D101" s="123"/>
      <c r="E101" s="123"/>
    </row>
    <row r="102" spans="1:5" ht="15">
      <c r="A102" s="90">
        <v>5</v>
      </c>
      <c r="B102" s="86" t="s">
        <v>636</v>
      </c>
      <c r="C102" s="118">
        <v>0</v>
      </c>
      <c r="D102" s="119">
        <v>400000</v>
      </c>
      <c r="E102" s="119">
        <v>500000</v>
      </c>
    </row>
    <row r="103" spans="1:5" ht="15">
      <c r="A103" s="6">
        <v>54</v>
      </c>
      <c r="B103" s="6" t="s">
        <v>637</v>
      </c>
      <c r="C103" s="6"/>
      <c r="D103" s="6">
        <v>400000</v>
      </c>
      <c r="E103" s="7">
        <v>500000</v>
      </c>
    </row>
    <row r="104" ht="15.75">
      <c r="F104" s="134"/>
    </row>
    <row r="115" ht="106.5" customHeight="1"/>
    <row r="116" spans="1:9" ht="15">
      <c r="A116" s="222" t="s">
        <v>573</v>
      </c>
      <c r="B116" s="223"/>
      <c r="C116" s="223"/>
      <c r="D116" s="223"/>
      <c r="E116" s="223"/>
      <c r="F116" s="25"/>
      <c r="G116" s="25"/>
      <c r="H116" s="24"/>
      <c r="I116" s="24"/>
    </row>
    <row r="117" spans="1:9" ht="15">
      <c r="A117" s="223"/>
      <c r="B117" s="223"/>
      <c r="C117" s="223"/>
      <c r="D117" s="223"/>
      <c r="E117" s="223"/>
      <c r="F117" s="25"/>
      <c r="G117" s="25"/>
      <c r="H117" s="24"/>
      <c r="I117" s="24"/>
    </row>
    <row r="118" spans="1:5" ht="15">
      <c r="A118" s="198"/>
      <c r="B118" s="198" t="s">
        <v>729</v>
      </c>
      <c r="C118" s="198"/>
      <c r="D118" s="198"/>
      <c r="E118" s="198"/>
    </row>
    <row r="119" spans="1:9" ht="20.25" customHeight="1">
      <c r="A119" s="222" t="s">
        <v>723</v>
      </c>
      <c r="B119" s="223"/>
      <c r="C119" s="223"/>
      <c r="D119" s="223"/>
      <c r="E119" s="223"/>
      <c r="F119" s="13"/>
      <c r="G119" s="13"/>
      <c r="H119" s="13"/>
      <c r="I119" s="13"/>
    </row>
    <row r="120" spans="1:13" ht="15">
      <c r="A120" s="222" t="s">
        <v>724</v>
      </c>
      <c r="B120" s="222"/>
      <c r="C120" s="222"/>
      <c r="D120" s="222"/>
      <c r="E120" s="222"/>
      <c r="F120" s="24"/>
      <c r="G120" s="24"/>
      <c r="H120" s="24"/>
      <c r="I120" s="24"/>
      <c r="J120" s="104"/>
      <c r="K120" s="104"/>
      <c r="L120" s="104"/>
      <c r="M120" s="104"/>
    </row>
    <row r="121" spans="1:9" ht="15">
      <c r="A121" s="223"/>
      <c r="B121" s="223"/>
      <c r="C121" s="223"/>
      <c r="D121" s="223"/>
      <c r="E121" s="223"/>
      <c r="F121" s="25"/>
      <c r="G121" s="25"/>
      <c r="H121" s="24"/>
      <c r="I121" s="24"/>
    </row>
    <row r="122" spans="1:5" ht="15">
      <c r="A122" s="30" t="s">
        <v>0</v>
      </c>
      <c r="B122" s="30"/>
      <c r="C122" s="200"/>
      <c r="D122" s="200"/>
      <c r="E122" s="200"/>
    </row>
    <row r="123" spans="1:5" ht="13.5" customHeight="1">
      <c r="A123" s="30"/>
      <c r="B123" s="30"/>
      <c r="C123" s="201" t="s">
        <v>722</v>
      </c>
      <c r="D123" s="201" t="s">
        <v>721</v>
      </c>
      <c r="E123" s="201" t="s">
        <v>721</v>
      </c>
    </row>
    <row r="124" spans="1:5" ht="13.5" customHeight="1">
      <c r="A124" s="30" t="s">
        <v>498</v>
      </c>
      <c r="B124" s="30" t="s">
        <v>505</v>
      </c>
      <c r="C124" s="202">
        <v>2014</v>
      </c>
      <c r="D124" s="202">
        <v>2015</v>
      </c>
      <c r="E124" s="203">
        <v>2016</v>
      </c>
    </row>
    <row r="125" spans="1:5" ht="15">
      <c r="A125" s="206" t="s">
        <v>504</v>
      </c>
      <c r="B125" s="207"/>
      <c r="C125" s="51">
        <f>SUM(C126+C145+C160)</f>
        <v>9678400</v>
      </c>
      <c r="D125" s="51">
        <f>D127+D145+D160</f>
        <v>9686900</v>
      </c>
      <c r="E125" s="51">
        <f>E126+E145+E160</f>
        <v>9719900</v>
      </c>
    </row>
    <row r="126" spans="1:5" ht="15">
      <c r="A126" s="36" t="s">
        <v>631</v>
      </c>
      <c r="B126" s="36" t="s">
        <v>576</v>
      </c>
      <c r="C126" s="52">
        <f>C127</f>
        <v>285500</v>
      </c>
      <c r="D126" s="52">
        <f>D127</f>
        <v>291800</v>
      </c>
      <c r="E126" s="52">
        <f>E127</f>
        <v>298700</v>
      </c>
    </row>
    <row r="127" spans="1:5" ht="15">
      <c r="A127" s="39" t="s">
        <v>577</v>
      </c>
      <c r="B127" s="39" t="s">
        <v>576</v>
      </c>
      <c r="C127" s="53">
        <f>C129</f>
        <v>285500</v>
      </c>
      <c r="D127" s="53">
        <f>D129</f>
        <v>291800</v>
      </c>
      <c r="E127" s="53">
        <f>E129</f>
        <v>298700</v>
      </c>
    </row>
    <row r="128" spans="1:5" ht="15">
      <c r="A128" s="101" t="s">
        <v>580</v>
      </c>
      <c r="B128" s="39" t="s">
        <v>581</v>
      </c>
      <c r="C128" s="53"/>
      <c r="D128" s="53"/>
      <c r="E128" s="53"/>
    </row>
    <row r="129" spans="1:5" ht="15">
      <c r="A129" s="36" t="s">
        <v>5</v>
      </c>
      <c r="B129" s="36" t="s">
        <v>6</v>
      </c>
      <c r="C129" s="52">
        <f>C131+C141</f>
        <v>285500</v>
      </c>
      <c r="D129" s="52">
        <f>D131+D141</f>
        <v>291800</v>
      </c>
      <c r="E129" s="52">
        <f>E131+E141</f>
        <v>298700</v>
      </c>
    </row>
    <row r="130" spans="1:5" ht="15">
      <c r="A130" s="117" t="s">
        <v>587</v>
      </c>
      <c r="B130" s="34" t="s">
        <v>8</v>
      </c>
      <c r="C130" s="58">
        <f>C131</f>
        <v>275500</v>
      </c>
      <c r="D130" s="58">
        <f>D131</f>
        <v>281500</v>
      </c>
      <c r="E130" s="58">
        <f>E131</f>
        <v>288100</v>
      </c>
    </row>
    <row r="131" spans="1:5" ht="15">
      <c r="A131" s="27">
        <v>3</v>
      </c>
      <c r="B131" s="26" t="s">
        <v>9</v>
      </c>
      <c r="C131" s="54">
        <f>C132+C136</f>
        <v>275500</v>
      </c>
      <c r="D131" s="54">
        <v>281500</v>
      </c>
      <c r="E131" s="54">
        <f>E132+E136</f>
        <v>288100</v>
      </c>
    </row>
    <row r="132" spans="1:5" ht="15">
      <c r="A132" s="27">
        <v>31</v>
      </c>
      <c r="B132" s="26" t="s">
        <v>10</v>
      </c>
      <c r="C132" s="54">
        <f>C133+C134+C135</f>
        <v>96500</v>
      </c>
      <c r="D132" s="54">
        <v>98000</v>
      </c>
      <c r="E132" s="54">
        <v>100000</v>
      </c>
    </row>
    <row r="133" spans="1:5" ht="15">
      <c r="A133" s="11">
        <v>311</v>
      </c>
      <c r="B133" s="28" t="s">
        <v>11</v>
      </c>
      <c r="C133" s="47">
        <v>80000</v>
      </c>
      <c r="D133" s="47"/>
      <c r="E133" s="47"/>
    </row>
    <row r="134" spans="1:5" ht="15">
      <c r="A134" s="11">
        <v>312</v>
      </c>
      <c r="B134" s="28" t="s">
        <v>14</v>
      </c>
      <c r="C134" s="47">
        <v>3500</v>
      </c>
      <c r="D134" s="47"/>
      <c r="E134" s="47"/>
    </row>
    <row r="135" spans="1:5" ht="15">
      <c r="A135" s="11">
        <v>313</v>
      </c>
      <c r="B135" s="28" t="s">
        <v>19</v>
      </c>
      <c r="C135" s="47">
        <v>13000</v>
      </c>
      <c r="D135" s="47"/>
      <c r="E135" s="47"/>
    </row>
    <row r="136" spans="1:5" ht="15">
      <c r="A136" s="27">
        <v>32</v>
      </c>
      <c r="B136" s="26" t="s">
        <v>24</v>
      </c>
      <c r="C136" s="54">
        <f>C137+C138+C139+C140</f>
        <v>179000</v>
      </c>
      <c r="D136" s="54">
        <v>183500</v>
      </c>
      <c r="E136" s="54">
        <v>188100</v>
      </c>
    </row>
    <row r="137" spans="1:5" ht="15">
      <c r="A137" s="11">
        <v>321</v>
      </c>
      <c r="B137" s="28" t="s">
        <v>611</v>
      </c>
      <c r="C137" s="47">
        <v>7000</v>
      </c>
      <c r="D137" s="47"/>
      <c r="E137" s="47"/>
    </row>
    <row r="138" spans="1:5" ht="15">
      <c r="A138" s="11">
        <v>322</v>
      </c>
      <c r="B138" s="28" t="s">
        <v>104</v>
      </c>
      <c r="C138" s="47">
        <v>12000</v>
      </c>
      <c r="D138" s="47"/>
      <c r="E138" s="47"/>
    </row>
    <row r="139" spans="1:5" ht="15">
      <c r="A139" s="11">
        <v>323</v>
      </c>
      <c r="B139" s="28" t="s">
        <v>72</v>
      </c>
      <c r="C139" s="47">
        <v>40000</v>
      </c>
      <c r="D139" s="47"/>
      <c r="E139" s="47"/>
    </row>
    <row r="140" spans="1:5" ht="15">
      <c r="A140" s="11">
        <v>329</v>
      </c>
      <c r="B140" s="28" t="s">
        <v>43</v>
      </c>
      <c r="C140" s="47">
        <v>120000</v>
      </c>
      <c r="D140" s="47"/>
      <c r="E140" s="47"/>
    </row>
    <row r="141" spans="1:5" ht="15">
      <c r="A141" s="117" t="s">
        <v>587</v>
      </c>
      <c r="B141" s="34" t="s">
        <v>575</v>
      </c>
      <c r="C141" s="115">
        <f aca="true" t="shared" si="0" ref="C141:E143">C142</f>
        <v>10000</v>
      </c>
      <c r="D141" s="115">
        <f t="shared" si="0"/>
        <v>10300</v>
      </c>
      <c r="E141" s="115">
        <f t="shared" si="0"/>
        <v>10600</v>
      </c>
    </row>
    <row r="142" spans="1:5" ht="15">
      <c r="A142" s="27">
        <v>3</v>
      </c>
      <c r="B142" s="26" t="s">
        <v>9</v>
      </c>
      <c r="C142" s="54">
        <f t="shared" si="0"/>
        <v>10000</v>
      </c>
      <c r="D142" s="54">
        <f t="shared" si="0"/>
        <v>10300</v>
      </c>
      <c r="E142" s="54">
        <f t="shared" si="0"/>
        <v>10600</v>
      </c>
    </row>
    <row r="143" spans="1:5" ht="15">
      <c r="A143" s="27">
        <v>32</v>
      </c>
      <c r="B143" s="26" t="s">
        <v>24</v>
      </c>
      <c r="C143" s="54">
        <f t="shared" si="0"/>
        <v>10000</v>
      </c>
      <c r="D143" s="54">
        <v>10300</v>
      </c>
      <c r="E143" s="54">
        <v>10600</v>
      </c>
    </row>
    <row r="144" spans="1:5" ht="15">
      <c r="A144" s="11">
        <v>329</v>
      </c>
      <c r="B144" s="28" t="s">
        <v>43</v>
      </c>
      <c r="C144" s="47">
        <v>10000</v>
      </c>
      <c r="D144" s="47"/>
      <c r="E144" s="47"/>
    </row>
    <row r="145" spans="1:5" ht="15">
      <c r="A145" s="49" t="s">
        <v>508</v>
      </c>
      <c r="B145" s="44" t="s">
        <v>578</v>
      </c>
      <c r="C145" s="56">
        <f>SUM(C146,)</f>
        <v>85000</v>
      </c>
      <c r="D145" s="56">
        <f>SUM(D146,)</f>
        <v>87200</v>
      </c>
      <c r="E145" s="56">
        <f>SUM(E146,)</f>
        <v>89300</v>
      </c>
    </row>
    <row r="146" spans="1:5" ht="15">
      <c r="A146" s="108" t="s">
        <v>579</v>
      </c>
      <c r="B146" s="109" t="s">
        <v>578</v>
      </c>
      <c r="C146" s="110">
        <f>C148</f>
        <v>85000</v>
      </c>
      <c r="D146" s="110">
        <f>D148</f>
        <v>87200</v>
      </c>
      <c r="E146" s="110">
        <f>E148</f>
        <v>89300</v>
      </c>
    </row>
    <row r="147" spans="1:5" ht="15">
      <c r="A147" s="111" t="s">
        <v>580</v>
      </c>
      <c r="B147" s="112" t="s">
        <v>581</v>
      </c>
      <c r="C147" s="113"/>
      <c r="D147" s="113"/>
      <c r="E147" s="113"/>
    </row>
    <row r="148" spans="1:5" ht="15">
      <c r="A148" s="36" t="s">
        <v>5</v>
      </c>
      <c r="B148" s="36" t="s">
        <v>582</v>
      </c>
      <c r="C148" s="52">
        <f>C149+C155</f>
        <v>85000</v>
      </c>
      <c r="D148" s="52">
        <f>D149+D155</f>
        <v>87200</v>
      </c>
      <c r="E148" s="52">
        <f>E149+E155</f>
        <v>89300</v>
      </c>
    </row>
    <row r="149" spans="1:5" ht="15">
      <c r="A149" s="116" t="s">
        <v>587</v>
      </c>
      <c r="B149" s="34" t="s">
        <v>42</v>
      </c>
      <c r="C149" s="58">
        <f>C150</f>
        <v>45000</v>
      </c>
      <c r="D149" s="58">
        <f>D150</f>
        <v>46200</v>
      </c>
      <c r="E149" s="58">
        <f>E150</f>
        <v>47300</v>
      </c>
    </row>
    <row r="150" spans="1:5" ht="15">
      <c r="A150" s="27">
        <v>3</v>
      </c>
      <c r="B150" s="26" t="s">
        <v>9</v>
      </c>
      <c r="C150" s="54">
        <f>C151+C153</f>
        <v>45000</v>
      </c>
      <c r="D150" s="54">
        <f>D151+D153</f>
        <v>46200</v>
      </c>
      <c r="E150" s="54">
        <f>E151+E153</f>
        <v>47300</v>
      </c>
    </row>
    <row r="151" spans="1:5" ht="15">
      <c r="A151" s="27">
        <v>32</v>
      </c>
      <c r="B151" s="26" t="s">
        <v>24</v>
      </c>
      <c r="C151" s="54">
        <f>C152</f>
        <v>40000</v>
      </c>
      <c r="D151" s="54">
        <v>41000</v>
      </c>
      <c r="E151" s="54">
        <v>42000</v>
      </c>
    </row>
    <row r="152" spans="1:5" ht="15">
      <c r="A152" s="11">
        <v>329</v>
      </c>
      <c r="B152" s="28" t="s">
        <v>43</v>
      </c>
      <c r="C152" s="47">
        <v>40000</v>
      </c>
      <c r="D152" s="47"/>
      <c r="E152" s="47"/>
    </row>
    <row r="153" spans="1:5" ht="15">
      <c r="A153" s="27">
        <v>38</v>
      </c>
      <c r="B153" s="26" t="s">
        <v>53</v>
      </c>
      <c r="C153" s="54">
        <f>C154</f>
        <v>5000</v>
      </c>
      <c r="D153" s="54">
        <v>5200</v>
      </c>
      <c r="E153" s="54">
        <v>5300</v>
      </c>
    </row>
    <row r="154" spans="1:5" ht="15">
      <c r="A154" s="11">
        <v>381</v>
      </c>
      <c r="B154" s="28" t="s">
        <v>54</v>
      </c>
      <c r="C154" s="47">
        <v>5000</v>
      </c>
      <c r="D154" s="47"/>
      <c r="E154" s="47"/>
    </row>
    <row r="155" spans="1:5" ht="15">
      <c r="A155" s="116" t="s">
        <v>587</v>
      </c>
      <c r="B155" s="34" t="s">
        <v>583</v>
      </c>
      <c r="C155" s="58">
        <f>C156</f>
        <v>40000</v>
      </c>
      <c r="D155" s="58">
        <f>D156</f>
        <v>41000</v>
      </c>
      <c r="E155" s="58">
        <f>E156</f>
        <v>42000</v>
      </c>
    </row>
    <row r="156" spans="1:5" ht="15">
      <c r="A156" s="27">
        <v>3</v>
      </c>
      <c r="B156" s="26" t="s">
        <v>9</v>
      </c>
      <c r="C156" s="54">
        <f>C157</f>
        <v>40000</v>
      </c>
      <c r="D156" s="54">
        <v>41000</v>
      </c>
      <c r="E156" s="54">
        <f>E157</f>
        <v>42000</v>
      </c>
    </row>
    <row r="157" spans="1:5" ht="15">
      <c r="A157" s="27">
        <v>32</v>
      </c>
      <c r="B157" s="26" t="s">
        <v>24</v>
      </c>
      <c r="C157" s="54">
        <f>C159</f>
        <v>40000</v>
      </c>
      <c r="D157" s="54">
        <v>41000</v>
      </c>
      <c r="E157" s="54">
        <v>42000</v>
      </c>
    </row>
    <row r="158" spans="1:5" ht="15">
      <c r="A158" s="27">
        <v>323</v>
      </c>
      <c r="B158" s="26" t="s">
        <v>72</v>
      </c>
      <c r="C158" s="54">
        <f>C159</f>
        <v>40000</v>
      </c>
      <c r="D158" s="54"/>
      <c r="E158" s="54"/>
    </row>
    <row r="159" spans="1:5" ht="15">
      <c r="A159" s="11">
        <v>329</v>
      </c>
      <c r="B159" s="28" t="s">
        <v>43</v>
      </c>
      <c r="C159" s="47">
        <v>40000</v>
      </c>
      <c r="D159" s="47"/>
      <c r="E159" s="47"/>
    </row>
    <row r="160" spans="1:5" ht="15">
      <c r="A160" s="49" t="s">
        <v>584</v>
      </c>
      <c r="B160" s="44" t="s">
        <v>68</v>
      </c>
      <c r="C160" s="56">
        <v>9307900</v>
      </c>
      <c r="D160" s="56">
        <v>9307900</v>
      </c>
      <c r="E160" s="56">
        <v>9331900</v>
      </c>
    </row>
    <row r="161" spans="1:5" ht="15">
      <c r="A161" s="108" t="s">
        <v>585</v>
      </c>
      <c r="B161" s="109" t="s">
        <v>586</v>
      </c>
      <c r="C161" s="110">
        <v>9307900</v>
      </c>
      <c r="D161" s="110">
        <v>9307900</v>
      </c>
      <c r="E161" s="110">
        <v>9331900</v>
      </c>
    </row>
    <row r="162" spans="1:5" ht="15">
      <c r="A162" s="111" t="s">
        <v>580</v>
      </c>
      <c r="B162" s="112" t="s">
        <v>581</v>
      </c>
      <c r="C162" s="113"/>
      <c r="D162" s="113"/>
      <c r="E162" s="113"/>
    </row>
    <row r="163" spans="1:5" ht="15">
      <c r="A163" s="36" t="s">
        <v>5</v>
      </c>
      <c r="B163" s="36" t="s">
        <v>588</v>
      </c>
      <c r="C163" s="52">
        <v>219500</v>
      </c>
      <c r="D163" s="52">
        <v>224300</v>
      </c>
      <c r="E163" s="52">
        <v>228500</v>
      </c>
    </row>
    <row r="164" spans="1:5" ht="15">
      <c r="A164" s="116" t="s">
        <v>587</v>
      </c>
      <c r="B164" s="34" t="s">
        <v>71</v>
      </c>
      <c r="C164" s="105">
        <v>207500</v>
      </c>
      <c r="D164" s="105">
        <v>211900</v>
      </c>
      <c r="E164" s="105">
        <f>E165</f>
        <v>215900</v>
      </c>
    </row>
    <row r="165" spans="1:5" ht="15">
      <c r="A165" s="27">
        <v>3</v>
      </c>
      <c r="B165" s="26" t="s">
        <v>9</v>
      </c>
      <c r="C165" s="54">
        <v>207500</v>
      </c>
      <c r="D165" s="54">
        <v>211900</v>
      </c>
      <c r="E165" s="54">
        <v>215900</v>
      </c>
    </row>
    <row r="166" spans="1:5" ht="15">
      <c r="A166" s="27">
        <v>31</v>
      </c>
      <c r="B166" s="26" t="s">
        <v>10</v>
      </c>
      <c r="C166" s="54">
        <f>SUM(C167,C168,C169)</f>
        <v>96500</v>
      </c>
      <c r="D166" s="54">
        <v>98000</v>
      </c>
      <c r="E166" s="54">
        <v>99500</v>
      </c>
    </row>
    <row r="167" spans="1:5" ht="15">
      <c r="A167" s="11">
        <v>311</v>
      </c>
      <c r="B167" s="28" t="s">
        <v>11</v>
      </c>
      <c r="C167" s="47">
        <v>80000</v>
      </c>
      <c r="D167" s="47"/>
      <c r="E167" s="47"/>
    </row>
    <row r="168" spans="1:5" ht="15">
      <c r="A168" s="11">
        <v>312</v>
      </c>
      <c r="B168" s="28" t="s">
        <v>14</v>
      </c>
      <c r="C168" s="47">
        <v>3500</v>
      </c>
      <c r="D168" s="47"/>
      <c r="E168" s="47"/>
    </row>
    <row r="169" spans="1:5" ht="15">
      <c r="A169" s="11">
        <v>313</v>
      </c>
      <c r="B169" s="28" t="s">
        <v>19</v>
      </c>
      <c r="C169" s="47">
        <v>13000</v>
      </c>
      <c r="D169" s="47"/>
      <c r="E169" s="47"/>
    </row>
    <row r="170" spans="1:5" ht="15">
      <c r="A170" s="27">
        <v>32</v>
      </c>
      <c r="B170" s="26" t="s">
        <v>24</v>
      </c>
      <c r="C170" s="54">
        <f>C171+C172+C173</f>
        <v>105000</v>
      </c>
      <c r="D170" s="54">
        <v>107700</v>
      </c>
      <c r="E170" s="54">
        <v>110200</v>
      </c>
    </row>
    <row r="171" spans="1:5" ht="15">
      <c r="A171" s="11">
        <v>321</v>
      </c>
      <c r="B171" s="28" t="s">
        <v>25</v>
      </c>
      <c r="C171" s="47">
        <v>5000</v>
      </c>
      <c r="D171" s="47"/>
      <c r="E171" s="47"/>
    </row>
    <row r="172" spans="1:5" ht="15">
      <c r="A172" s="11">
        <v>322</v>
      </c>
      <c r="B172" s="28" t="s">
        <v>104</v>
      </c>
      <c r="C172" s="47">
        <v>20000</v>
      </c>
      <c r="D172" s="47"/>
      <c r="E172" s="47"/>
    </row>
    <row r="173" spans="1:5" ht="15">
      <c r="A173" s="11">
        <v>323</v>
      </c>
      <c r="B173" s="28" t="s">
        <v>72</v>
      </c>
      <c r="C173" s="47">
        <v>80000</v>
      </c>
      <c r="D173" s="47"/>
      <c r="E173" s="47"/>
    </row>
    <row r="174" spans="1:5" ht="15">
      <c r="A174" s="27">
        <v>34</v>
      </c>
      <c r="B174" s="26" t="s">
        <v>240</v>
      </c>
      <c r="C174" s="54">
        <f>C175</f>
        <v>6000</v>
      </c>
      <c r="D174" s="54">
        <v>6200</v>
      </c>
      <c r="E174" s="54">
        <v>6200</v>
      </c>
    </row>
    <row r="175" spans="1:5" ht="15">
      <c r="A175" s="11">
        <v>343</v>
      </c>
      <c r="B175" s="28" t="s">
        <v>241</v>
      </c>
      <c r="C175" s="47">
        <v>6000</v>
      </c>
      <c r="D175" s="47"/>
      <c r="E175" s="47"/>
    </row>
    <row r="176" spans="1:5" ht="15">
      <c r="A176" s="117" t="s">
        <v>7</v>
      </c>
      <c r="B176" s="34" t="s">
        <v>593</v>
      </c>
      <c r="C176" s="107">
        <v>12000</v>
      </c>
      <c r="D176" s="107">
        <f>D177+D180</f>
        <v>12400</v>
      </c>
      <c r="E176" s="107">
        <f>E177+E180</f>
        <v>12600</v>
      </c>
    </row>
    <row r="177" spans="1:5" ht="15">
      <c r="A177" s="27">
        <v>3</v>
      </c>
      <c r="B177" s="26" t="s">
        <v>9</v>
      </c>
      <c r="C177" s="54">
        <f>C178</f>
        <v>5000</v>
      </c>
      <c r="D177" s="54">
        <v>5200</v>
      </c>
      <c r="E177" s="54">
        <f>E178</f>
        <v>5400</v>
      </c>
    </row>
    <row r="178" spans="1:5" ht="15">
      <c r="A178" s="27">
        <v>32</v>
      </c>
      <c r="B178" s="26" t="s">
        <v>24</v>
      </c>
      <c r="C178" s="54">
        <f>C179</f>
        <v>5000</v>
      </c>
      <c r="D178" s="54">
        <v>5200</v>
      </c>
      <c r="E178" s="54">
        <v>5400</v>
      </c>
    </row>
    <row r="179" spans="1:5" ht="15">
      <c r="A179" s="11">
        <v>322</v>
      </c>
      <c r="B179" s="28" t="s">
        <v>104</v>
      </c>
      <c r="C179" s="47">
        <v>5000</v>
      </c>
      <c r="D179" s="47"/>
      <c r="E179" s="47"/>
    </row>
    <row r="180" spans="1:5" ht="15">
      <c r="A180" s="27">
        <v>4</v>
      </c>
      <c r="B180" s="26" t="s">
        <v>77</v>
      </c>
      <c r="C180" s="54">
        <f>C181</f>
        <v>7000</v>
      </c>
      <c r="D180" s="54">
        <v>7200</v>
      </c>
      <c r="E180" s="54">
        <f>E181</f>
        <v>7200</v>
      </c>
    </row>
    <row r="181" spans="1:5" ht="15">
      <c r="A181" s="27">
        <v>42</v>
      </c>
      <c r="B181" s="26" t="s">
        <v>594</v>
      </c>
      <c r="C181" s="54">
        <f>C182+C183</f>
        <v>7000</v>
      </c>
      <c r="D181" s="54">
        <v>7200</v>
      </c>
      <c r="E181" s="54">
        <v>7200</v>
      </c>
    </row>
    <row r="182" spans="1:5" ht="15">
      <c r="A182" s="11">
        <v>422</v>
      </c>
      <c r="B182" s="28" t="s">
        <v>304</v>
      </c>
      <c r="C182" s="47">
        <v>5000</v>
      </c>
      <c r="D182" s="47"/>
      <c r="E182" s="47"/>
    </row>
    <row r="183" spans="1:5" ht="15">
      <c r="A183" s="11">
        <v>426</v>
      </c>
      <c r="B183" s="28" t="s">
        <v>633</v>
      </c>
      <c r="C183" s="47">
        <v>2000</v>
      </c>
      <c r="D183" s="47"/>
      <c r="E183" s="47"/>
    </row>
    <row r="184" spans="1:5" ht="15">
      <c r="A184" s="36" t="s">
        <v>5</v>
      </c>
      <c r="B184" s="36" t="s">
        <v>624</v>
      </c>
      <c r="C184" s="52">
        <f>C186+C195+C200+C204+C209+C215+C219+C223</f>
        <v>7519400</v>
      </c>
      <c r="D184" s="52">
        <f>D186+D195+D200+D204+D209+D215+D219+D223</f>
        <v>7693200</v>
      </c>
      <c r="E184" s="52">
        <f>E186+E195+E200+E204+E209+E215+E219+E223</f>
        <v>7707700</v>
      </c>
    </row>
    <row r="185" spans="1:5" ht="15">
      <c r="A185" s="111" t="s">
        <v>580</v>
      </c>
      <c r="B185" s="112" t="s">
        <v>595</v>
      </c>
      <c r="C185" s="114"/>
      <c r="D185" s="114"/>
      <c r="E185" s="114"/>
    </row>
    <row r="186" spans="1:5" ht="15">
      <c r="A186" s="116" t="s">
        <v>587</v>
      </c>
      <c r="B186" s="34" t="s">
        <v>71</v>
      </c>
      <c r="C186" s="58">
        <f>C187</f>
        <v>89000</v>
      </c>
      <c r="D186" s="58">
        <v>90500</v>
      </c>
      <c r="E186" s="58">
        <f>E187</f>
        <v>92000</v>
      </c>
    </row>
    <row r="187" spans="1:5" ht="15">
      <c r="A187" s="27">
        <v>3</v>
      </c>
      <c r="B187" s="26" t="s">
        <v>9</v>
      </c>
      <c r="C187" s="54">
        <f>C188+C192</f>
        <v>89000</v>
      </c>
      <c r="D187" s="54">
        <v>90500</v>
      </c>
      <c r="E187" s="54">
        <v>92000</v>
      </c>
    </row>
    <row r="188" spans="1:5" ht="15">
      <c r="A188" s="27">
        <v>31</v>
      </c>
      <c r="B188" s="26" t="s">
        <v>53</v>
      </c>
      <c r="C188" s="54">
        <f>C189+C190+C191</f>
        <v>78500</v>
      </c>
      <c r="D188" s="54">
        <v>79600</v>
      </c>
      <c r="E188" s="54">
        <v>80800</v>
      </c>
    </row>
    <row r="189" spans="1:5" ht="15">
      <c r="A189" s="11">
        <v>311</v>
      </c>
      <c r="B189" s="28" t="s">
        <v>11</v>
      </c>
      <c r="C189" s="47">
        <v>65000</v>
      </c>
      <c r="D189" s="47"/>
      <c r="E189" s="47"/>
    </row>
    <row r="190" spans="1:5" ht="15">
      <c r="A190" s="11">
        <v>312</v>
      </c>
      <c r="B190" s="28" t="s">
        <v>14</v>
      </c>
      <c r="C190" s="47">
        <v>3500</v>
      </c>
      <c r="D190" s="47"/>
      <c r="E190" s="47"/>
    </row>
    <row r="191" spans="1:5" ht="15">
      <c r="A191" s="11">
        <v>313</v>
      </c>
      <c r="B191" s="28" t="s">
        <v>628</v>
      </c>
      <c r="C191" s="47">
        <v>10000</v>
      </c>
      <c r="D191" s="47"/>
      <c r="E191" s="47"/>
    </row>
    <row r="192" spans="1:5" ht="15">
      <c r="A192" s="27">
        <v>32</v>
      </c>
      <c r="B192" s="26" t="s">
        <v>24</v>
      </c>
      <c r="C192" s="54">
        <f>C193+C194</f>
        <v>10500</v>
      </c>
      <c r="D192" s="54">
        <v>10900</v>
      </c>
      <c r="E192" s="54">
        <v>11200</v>
      </c>
    </row>
    <row r="193" spans="1:5" ht="15">
      <c r="A193" s="11">
        <v>321</v>
      </c>
      <c r="B193" s="28" t="s">
        <v>596</v>
      </c>
      <c r="C193" s="47">
        <v>9500</v>
      </c>
      <c r="D193" s="47"/>
      <c r="E193" s="47"/>
    </row>
    <row r="194" spans="1:5" ht="15">
      <c r="A194" s="11">
        <v>322</v>
      </c>
      <c r="B194" s="28" t="s">
        <v>104</v>
      </c>
      <c r="C194" s="47">
        <v>1000</v>
      </c>
      <c r="D194" s="47"/>
      <c r="E194" s="47"/>
    </row>
    <row r="195" spans="1:5" ht="15">
      <c r="A195" s="116" t="s">
        <v>587</v>
      </c>
      <c r="B195" s="34" t="s">
        <v>612</v>
      </c>
      <c r="C195" s="58">
        <v>9000</v>
      </c>
      <c r="D195" s="58">
        <v>9100</v>
      </c>
      <c r="E195" s="58">
        <v>9200</v>
      </c>
    </row>
    <row r="196" spans="1:5" ht="5.25" customHeight="1">
      <c r="A196" s="116"/>
      <c r="B196" s="34"/>
      <c r="C196" s="58"/>
      <c r="D196" s="58"/>
      <c r="E196" s="58"/>
    </row>
    <row r="197" spans="1:5" ht="15">
      <c r="A197" s="27">
        <v>4</v>
      </c>
      <c r="B197" s="26" t="s">
        <v>77</v>
      </c>
      <c r="C197" s="54">
        <f aca="true" t="shared" si="1" ref="C197:E198">C198</f>
        <v>9000</v>
      </c>
      <c r="D197" s="54">
        <v>9100</v>
      </c>
      <c r="E197" s="54">
        <f t="shared" si="1"/>
        <v>9200</v>
      </c>
    </row>
    <row r="198" spans="1:5" ht="15">
      <c r="A198" s="27">
        <v>42</v>
      </c>
      <c r="B198" s="26" t="s">
        <v>78</v>
      </c>
      <c r="C198" s="54">
        <f t="shared" si="1"/>
        <v>9000</v>
      </c>
      <c r="D198" s="54">
        <v>9100</v>
      </c>
      <c r="E198" s="54">
        <v>9200</v>
      </c>
    </row>
    <row r="199" spans="1:5" ht="15">
      <c r="A199" s="11">
        <v>422</v>
      </c>
      <c r="B199" s="28" t="s">
        <v>304</v>
      </c>
      <c r="C199" s="47">
        <v>9000</v>
      </c>
      <c r="D199" s="47"/>
      <c r="E199" s="47"/>
    </row>
    <row r="200" spans="1:5" ht="15">
      <c r="A200" s="116" t="s">
        <v>587</v>
      </c>
      <c r="B200" s="34" t="s">
        <v>625</v>
      </c>
      <c r="C200" s="58">
        <f>C201</f>
        <v>50000</v>
      </c>
      <c r="D200" s="58">
        <f>D201</f>
        <v>51200</v>
      </c>
      <c r="E200" s="58">
        <f>E201</f>
        <v>52400</v>
      </c>
    </row>
    <row r="201" spans="1:5" ht="15">
      <c r="A201" s="27">
        <v>3</v>
      </c>
      <c r="B201" s="26" t="s">
        <v>9</v>
      </c>
      <c r="C201" s="54">
        <f aca="true" t="shared" si="2" ref="C201:E202">C202</f>
        <v>50000</v>
      </c>
      <c r="D201" s="54">
        <v>51200</v>
      </c>
      <c r="E201" s="54">
        <f t="shared" si="2"/>
        <v>52400</v>
      </c>
    </row>
    <row r="202" spans="1:5" ht="15">
      <c r="A202" s="27">
        <v>32</v>
      </c>
      <c r="B202" s="26" t="s">
        <v>24</v>
      </c>
      <c r="C202" s="54">
        <f t="shared" si="2"/>
        <v>50000</v>
      </c>
      <c r="D202" s="54">
        <v>51200</v>
      </c>
      <c r="E202" s="54">
        <v>52400</v>
      </c>
    </row>
    <row r="203" spans="1:5" ht="15">
      <c r="A203" s="11">
        <v>323</v>
      </c>
      <c r="B203" s="28" t="s">
        <v>72</v>
      </c>
      <c r="C203" s="47">
        <v>50000</v>
      </c>
      <c r="D203" s="47"/>
      <c r="E203" s="47"/>
    </row>
    <row r="204" spans="1:5" ht="15">
      <c r="A204" s="116" t="s">
        <v>7</v>
      </c>
      <c r="B204" s="34" t="s">
        <v>716</v>
      </c>
      <c r="C204" s="58">
        <f aca="true" t="shared" si="3" ref="C204:E205">C205</f>
        <v>420000</v>
      </c>
      <c r="D204" s="58">
        <f t="shared" si="3"/>
        <v>430200</v>
      </c>
      <c r="E204" s="58">
        <f t="shared" si="3"/>
        <v>440400</v>
      </c>
    </row>
    <row r="205" spans="1:5" ht="15">
      <c r="A205" s="27">
        <v>3</v>
      </c>
      <c r="B205" s="26" t="s">
        <v>9</v>
      </c>
      <c r="C205" s="54">
        <f t="shared" si="3"/>
        <v>420000</v>
      </c>
      <c r="D205" s="54">
        <v>430200</v>
      </c>
      <c r="E205" s="54">
        <f t="shared" si="3"/>
        <v>440400</v>
      </c>
    </row>
    <row r="206" spans="1:5" ht="15">
      <c r="A206" s="27">
        <v>32</v>
      </c>
      <c r="B206" s="26" t="s">
        <v>24</v>
      </c>
      <c r="C206" s="54">
        <f>C207+C208</f>
        <v>420000</v>
      </c>
      <c r="D206" s="54">
        <v>430200</v>
      </c>
      <c r="E206" s="54">
        <v>440400</v>
      </c>
    </row>
    <row r="207" spans="1:5" ht="15">
      <c r="A207" s="11">
        <v>322</v>
      </c>
      <c r="B207" s="28" t="s">
        <v>104</v>
      </c>
      <c r="C207" s="47">
        <v>140000</v>
      </c>
      <c r="D207" s="47"/>
      <c r="E207" s="47"/>
    </row>
    <row r="208" spans="1:5" ht="15">
      <c r="A208" s="11">
        <v>323</v>
      </c>
      <c r="B208" s="28" t="s">
        <v>72</v>
      </c>
      <c r="C208" s="47">
        <v>280000</v>
      </c>
      <c r="D208" s="47"/>
      <c r="E208" s="47"/>
    </row>
    <row r="209" spans="1:5" ht="15">
      <c r="A209" s="116" t="s">
        <v>7</v>
      </c>
      <c r="B209" s="34" t="s">
        <v>655</v>
      </c>
      <c r="C209" s="58">
        <v>2776000</v>
      </c>
      <c r="D209" s="58">
        <f>D210</f>
        <v>3005000</v>
      </c>
      <c r="E209" s="58">
        <f>E210</f>
        <v>3005000</v>
      </c>
    </row>
    <row r="210" spans="1:5" ht="15">
      <c r="A210" s="27">
        <v>4</v>
      </c>
      <c r="B210" s="26" t="s">
        <v>77</v>
      </c>
      <c r="C210" s="54">
        <v>2776000</v>
      </c>
      <c r="D210" s="54">
        <v>3005000</v>
      </c>
      <c r="E210" s="54">
        <v>3005000</v>
      </c>
    </row>
    <row r="211" spans="1:5" ht="15">
      <c r="A211" s="27">
        <v>41</v>
      </c>
      <c r="B211" s="26" t="s">
        <v>283</v>
      </c>
      <c r="C211" s="54">
        <f>C212</f>
        <v>85000</v>
      </c>
      <c r="D211" s="54">
        <v>5000</v>
      </c>
      <c r="E211" s="54">
        <v>5000</v>
      </c>
    </row>
    <row r="212" spans="1:5" ht="15">
      <c r="A212" s="11">
        <v>411</v>
      </c>
      <c r="B212" s="28" t="s">
        <v>613</v>
      </c>
      <c r="C212" s="47">
        <v>85000</v>
      </c>
      <c r="D212" s="92"/>
      <c r="E212" s="92"/>
    </row>
    <row r="213" spans="1:5" ht="15">
      <c r="A213" s="27">
        <v>42</v>
      </c>
      <c r="B213" s="26" t="s">
        <v>615</v>
      </c>
      <c r="C213" s="54">
        <f>C214</f>
        <v>2691000</v>
      </c>
      <c r="D213" s="54">
        <v>3000000</v>
      </c>
      <c r="E213" s="54">
        <v>3000000</v>
      </c>
    </row>
    <row r="214" spans="1:5" ht="15">
      <c r="A214" s="11">
        <v>421</v>
      </c>
      <c r="B214" s="28" t="s">
        <v>79</v>
      </c>
      <c r="C214" s="47">
        <v>2691000</v>
      </c>
      <c r="D214" s="47"/>
      <c r="E214" s="47"/>
    </row>
    <row r="215" spans="1:5" ht="15">
      <c r="A215" s="116" t="s">
        <v>7</v>
      </c>
      <c r="B215" s="34" t="s">
        <v>629</v>
      </c>
      <c r="C215" s="58">
        <v>150000</v>
      </c>
      <c r="D215" s="58">
        <f>D216</f>
        <v>151200</v>
      </c>
      <c r="E215" s="58">
        <f>E216</f>
        <v>151200</v>
      </c>
    </row>
    <row r="216" spans="1:5" ht="15">
      <c r="A216" s="27">
        <v>3</v>
      </c>
      <c r="B216" s="26" t="s">
        <v>9</v>
      </c>
      <c r="C216" s="54">
        <v>150000</v>
      </c>
      <c r="D216" s="54">
        <f>D217</f>
        <v>151200</v>
      </c>
      <c r="E216" s="54">
        <v>151200</v>
      </c>
    </row>
    <row r="217" spans="1:5" ht="15">
      <c r="A217" s="27">
        <v>38</v>
      </c>
      <c r="B217" s="26" t="s">
        <v>53</v>
      </c>
      <c r="C217" s="54">
        <v>150000</v>
      </c>
      <c r="D217" s="54">
        <v>151200</v>
      </c>
      <c r="E217" s="54">
        <v>151200</v>
      </c>
    </row>
    <row r="218" spans="1:5" ht="15">
      <c r="A218" s="11">
        <v>386</v>
      </c>
      <c r="B218" s="28" t="s">
        <v>630</v>
      </c>
      <c r="C218" s="47">
        <v>150000</v>
      </c>
      <c r="D218" s="47"/>
      <c r="E218" s="47"/>
    </row>
    <row r="219" spans="1:5" ht="15">
      <c r="A219" s="116" t="s">
        <v>7</v>
      </c>
      <c r="B219" s="34" t="s">
        <v>654</v>
      </c>
      <c r="C219" s="58">
        <f>C220</f>
        <v>3935400</v>
      </c>
      <c r="D219" s="58">
        <f>D220</f>
        <v>3394500</v>
      </c>
      <c r="E219" s="58">
        <f>E220</f>
        <v>3394500</v>
      </c>
    </row>
    <row r="220" spans="1:5" ht="15">
      <c r="A220" s="27">
        <v>4</v>
      </c>
      <c r="B220" s="26" t="s">
        <v>77</v>
      </c>
      <c r="C220" s="54">
        <f>C221</f>
        <v>3935400</v>
      </c>
      <c r="D220" s="54">
        <v>3394500</v>
      </c>
      <c r="E220" s="54">
        <v>3394500</v>
      </c>
    </row>
    <row r="221" spans="1:5" ht="15">
      <c r="A221" s="27">
        <v>41</v>
      </c>
      <c r="B221" s="26" t="s">
        <v>283</v>
      </c>
      <c r="C221" s="54">
        <f>C222</f>
        <v>3935400</v>
      </c>
      <c r="D221" s="54">
        <v>3394500</v>
      </c>
      <c r="E221" s="54">
        <v>3394500</v>
      </c>
    </row>
    <row r="222" spans="1:5" ht="15">
      <c r="A222" s="11">
        <v>412</v>
      </c>
      <c r="B222" s="28" t="s">
        <v>614</v>
      </c>
      <c r="C222" s="47">
        <v>3935400</v>
      </c>
      <c r="D222" s="92"/>
      <c r="E222" s="92"/>
    </row>
    <row r="223" spans="1:5" ht="15">
      <c r="A223" s="116" t="s">
        <v>587</v>
      </c>
      <c r="B223" s="34" t="s">
        <v>608</v>
      </c>
      <c r="C223" s="58">
        <v>90000</v>
      </c>
      <c r="D223" s="58">
        <v>561500</v>
      </c>
      <c r="E223" s="58">
        <v>563000</v>
      </c>
    </row>
    <row r="224" spans="1:5" ht="15">
      <c r="A224" s="27">
        <v>3</v>
      </c>
      <c r="B224" s="26" t="s">
        <v>9</v>
      </c>
      <c r="C224" s="54">
        <f>C225</f>
        <v>60000</v>
      </c>
      <c r="D224" s="54">
        <f>D225</f>
        <v>61500</v>
      </c>
      <c r="E224" s="54">
        <f>E225</f>
        <v>63000</v>
      </c>
    </row>
    <row r="225" spans="1:5" ht="15">
      <c r="A225" s="27">
        <v>32</v>
      </c>
      <c r="B225" s="26" t="s">
        <v>24</v>
      </c>
      <c r="C225" s="54">
        <v>60000</v>
      </c>
      <c r="D225" s="54">
        <v>61500</v>
      </c>
      <c r="E225" s="54">
        <v>63000</v>
      </c>
    </row>
    <row r="226" spans="1:5" ht="15">
      <c r="A226" s="11">
        <v>322</v>
      </c>
      <c r="B226" s="28" t="s">
        <v>104</v>
      </c>
      <c r="C226" s="47">
        <v>20000</v>
      </c>
      <c r="D226" s="47"/>
      <c r="E226" s="47"/>
    </row>
    <row r="227" spans="1:5" ht="15">
      <c r="A227" s="11">
        <v>323</v>
      </c>
      <c r="B227" s="28" t="s">
        <v>72</v>
      </c>
      <c r="C227" s="47">
        <v>40000</v>
      </c>
      <c r="D227" s="47"/>
      <c r="E227" s="47"/>
    </row>
    <row r="228" spans="1:5" ht="15">
      <c r="A228" s="27">
        <v>4</v>
      </c>
      <c r="B228" s="26" t="s">
        <v>77</v>
      </c>
      <c r="C228" s="54">
        <v>30000</v>
      </c>
      <c r="D228" s="54">
        <v>500000</v>
      </c>
      <c r="E228" s="54">
        <v>500000</v>
      </c>
    </row>
    <row r="229" spans="1:5" ht="15">
      <c r="A229" s="27">
        <v>42</v>
      </c>
      <c r="B229" s="26" t="s">
        <v>615</v>
      </c>
      <c r="C229" s="54">
        <f>C230</f>
        <v>30000</v>
      </c>
      <c r="D229" s="54">
        <v>500000</v>
      </c>
      <c r="E229" s="54">
        <v>500000</v>
      </c>
    </row>
    <row r="230" spans="1:5" ht="15">
      <c r="A230" s="11">
        <v>421</v>
      </c>
      <c r="B230" s="28" t="s">
        <v>79</v>
      </c>
      <c r="C230" s="47">
        <v>30000</v>
      </c>
      <c r="D230" s="47">
        <v>500000</v>
      </c>
      <c r="E230" s="47">
        <v>500000</v>
      </c>
    </row>
    <row r="231" spans="1:5" ht="15">
      <c r="A231" s="36" t="s">
        <v>5</v>
      </c>
      <c r="B231" s="36" t="s">
        <v>616</v>
      </c>
      <c r="C231" s="52">
        <v>88000</v>
      </c>
      <c r="D231" s="52">
        <f>D233</f>
        <v>38600</v>
      </c>
      <c r="E231" s="52">
        <f>E233</f>
        <v>39200</v>
      </c>
    </row>
    <row r="232" spans="1:5" ht="15">
      <c r="A232" s="111" t="s">
        <v>580</v>
      </c>
      <c r="B232" s="112" t="s">
        <v>597</v>
      </c>
      <c r="C232" s="114"/>
      <c r="D232" s="114"/>
      <c r="E232" s="114"/>
    </row>
    <row r="233" spans="1:5" ht="15">
      <c r="A233" s="27">
        <v>3</v>
      </c>
      <c r="B233" s="26" t="s">
        <v>9</v>
      </c>
      <c r="C233" s="54">
        <f>C236+C234</f>
        <v>38000</v>
      </c>
      <c r="D233" s="54">
        <f>D236+D234</f>
        <v>38600</v>
      </c>
      <c r="E233" s="54">
        <f>E236+E234</f>
        <v>39200</v>
      </c>
    </row>
    <row r="234" spans="1:5" ht="15">
      <c r="A234" s="27">
        <v>32</v>
      </c>
      <c r="B234" s="26" t="s">
        <v>24</v>
      </c>
      <c r="C234" s="54">
        <f>C235</f>
        <v>16000</v>
      </c>
      <c r="D234" s="54">
        <v>16400</v>
      </c>
      <c r="E234" s="54">
        <v>16800</v>
      </c>
    </row>
    <row r="235" spans="1:5" ht="15">
      <c r="A235" s="11">
        <v>323</v>
      </c>
      <c r="B235" s="28" t="s">
        <v>72</v>
      </c>
      <c r="C235" s="47">
        <v>16000</v>
      </c>
      <c r="D235" s="47"/>
      <c r="E235" s="47"/>
    </row>
    <row r="236" spans="1:5" ht="15">
      <c r="A236" s="27">
        <v>38</v>
      </c>
      <c r="B236" s="26" t="s">
        <v>598</v>
      </c>
      <c r="C236" s="54">
        <v>22000</v>
      </c>
      <c r="D236" s="54">
        <v>22200</v>
      </c>
      <c r="E236" s="54">
        <v>22400</v>
      </c>
    </row>
    <row r="237" spans="1:5" ht="15">
      <c r="A237" s="11">
        <v>381</v>
      </c>
      <c r="B237" s="28" t="s">
        <v>54</v>
      </c>
      <c r="C237" s="47">
        <v>22000</v>
      </c>
      <c r="D237" s="47"/>
      <c r="E237" s="54"/>
    </row>
    <row r="238" spans="1:5" ht="15">
      <c r="A238" s="27">
        <v>4</v>
      </c>
      <c r="B238" s="26" t="s">
        <v>77</v>
      </c>
      <c r="C238" s="54">
        <v>50000</v>
      </c>
      <c r="D238" s="54"/>
      <c r="E238" s="54"/>
    </row>
    <row r="239" spans="1:5" ht="15">
      <c r="A239" s="27">
        <v>42</v>
      </c>
      <c r="B239" s="26" t="s">
        <v>615</v>
      </c>
      <c r="C239" s="54">
        <f>C240</f>
        <v>50000</v>
      </c>
      <c r="D239" s="54"/>
      <c r="E239" s="54"/>
    </row>
    <row r="240" spans="1:5" ht="15">
      <c r="A240" s="11">
        <v>421</v>
      </c>
      <c r="B240" s="28" t="s">
        <v>79</v>
      </c>
      <c r="C240" s="47">
        <v>50000</v>
      </c>
      <c r="D240" s="47"/>
      <c r="E240" s="47"/>
    </row>
    <row r="241" spans="1:5" ht="15">
      <c r="A241" s="36" t="s">
        <v>5</v>
      </c>
      <c r="B241" s="36" t="s">
        <v>617</v>
      </c>
      <c r="C241" s="52">
        <f>C244</f>
        <v>25000</v>
      </c>
      <c r="D241" s="52">
        <f>D243</f>
        <v>25200</v>
      </c>
      <c r="E241" s="52">
        <f>E243</f>
        <v>25400</v>
      </c>
    </row>
    <row r="242" spans="1:5" ht="15">
      <c r="A242" s="27">
        <v>3</v>
      </c>
      <c r="B242" s="26" t="s">
        <v>9</v>
      </c>
      <c r="C242" s="54">
        <f>C243</f>
        <v>25000</v>
      </c>
      <c r="D242" s="54">
        <f>D243</f>
        <v>25200</v>
      </c>
      <c r="E242" s="54">
        <f>E243</f>
        <v>25400</v>
      </c>
    </row>
    <row r="243" spans="1:5" ht="15">
      <c r="A243" s="27">
        <v>38</v>
      </c>
      <c r="B243" s="26" t="s">
        <v>53</v>
      </c>
      <c r="C243" s="54">
        <f>C244</f>
        <v>25000</v>
      </c>
      <c r="D243" s="54">
        <v>25200</v>
      </c>
      <c r="E243" s="54">
        <v>25400</v>
      </c>
    </row>
    <row r="244" spans="1:5" ht="15">
      <c r="A244" s="11">
        <v>381</v>
      </c>
      <c r="B244" s="28" t="s">
        <v>54</v>
      </c>
      <c r="C244" s="47">
        <v>25000</v>
      </c>
      <c r="D244" s="47"/>
      <c r="E244" s="47"/>
    </row>
    <row r="245" spans="1:5" ht="15">
      <c r="A245" s="36" t="s">
        <v>5</v>
      </c>
      <c r="B245" s="36" t="s">
        <v>618</v>
      </c>
      <c r="C245" s="52">
        <f>C247+C251+C255</f>
        <v>71000</v>
      </c>
      <c r="D245" s="52">
        <f>D247+D251+D255</f>
        <v>71400</v>
      </c>
      <c r="E245" s="52">
        <f>E247+E251+E255</f>
        <v>71800</v>
      </c>
    </row>
    <row r="246" spans="1:5" ht="15">
      <c r="A246" s="111" t="s">
        <v>580</v>
      </c>
      <c r="B246" s="112" t="s">
        <v>599</v>
      </c>
      <c r="C246" s="114"/>
      <c r="D246" s="114"/>
      <c r="E246" s="114"/>
    </row>
    <row r="247" spans="1:5" ht="15">
      <c r="A247" s="116" t="s">
        <v>587</v>
      </c>
      <c r="B247" s="34" t="s">
        <v>601</v>
      </c>
      <c r="C247" s="58">
        <f aca="true" t="shared" si="4" ref="C247:E248">C248</f>
        <v>49000</v>
      </c>
      <c r="D247" s="58">
        <f t="shared" si="4"/>
        <v>49200</v>
      </c>
      <c r="E247" s="58">
        <f t="shared" si="4"/>
        <v>49400</v>
      </c>
    </row>
    <row r="248" spans="1:5" ht="15">
      <c r="A248" s="27">
        <v>3</v>
      </c>
      <c r="B248" s="26" t="s">
        <v>9</v>
      </c>
      <c r="C248" s="54">
        <f t="shared" si="4"/>
        <v>49000</v>
      </c>
      <c r="D248" s="54">
        <f t="shared" si="4"/>
        <v>49200</v>
      </c>
      <c r="E248" s="54">
        <f t="shared" si="4"/>
        <v>49400</v>
      </c>
    </row>
    <row r="249" spans="1:5" ht="15">
      <c r="A249" s="27">
        <v>37</v>
      </c>
      <c r="B249" s="26" t="s">
        <v>600</v>
      </c>
      <c r="C249" s="54">
        <f>C250</f>
        <v>49000</v>
      </c>
      <c r="D249" s="54">
        <v>49200</v>
      </c>
      <c r="E249" s="54">
        <v>49400</v>
      </c>
    </row>
    <row r="250" spans="1:5" ht="15">
      <c r="A250" s="11">
        <v>372</v>
      </c>
      <c r="B250" s="28" t="s">
        <v>262</v>
      </c>
      <c r="C250" s="47">
        <v>49000</v>
      </c>
      <c r="D250" s="47"/>
      <c r="E250" s="47"/>
    </row>
    <row r="251" spans="1:5" ht="15">
      <c r="A251" s="116" t="s">
        <v>587</v>
      </c>
      <c r="B251" s="34" t="s">
        <v>632</v>
      </c>
      <c r="C251" s="58">
        <f>C252</f>
        <v>12000</v>
      </c>
      <c r="D251" s="58">
        <f>D252</f>
        <v>12100</v>
      </c>
      <c r="E251" s="58">
        <f>E252</f>
        <v>12200</v>
      </c>
    </row>
    <row r="252" spans="1:5" ht="15">
      <c r="A252" s="27">
        <v>3</v>
      </c>
      <c r="B252" s="26" t="s">
        <v>9</v>
      </c>
      <c r="C252" s="54">
        <f aca="true" t="shared" si="5" ref="C252:E253">C253</f>
        <v>12000</v>
      </c>
      <c r="D252" s="54">
        <f t="shared" si="5"/>
        <v>12100</v>
      </c>
      <c r="E252" s="54">
        <f t="shared" si="5"/>
        <v>12200</v>
      </c>
    </row>
    <row r="253" spans="1:5" ht="15">
      <c r="A253" s="27">
        <v>37</v>
      </c>
      <c r="B253" s="26" t="s">
        <v>600</v>
      </c>
      <c r="C253" s="54">
        <f t="shared" si="5"/>
        <v>12000</v>
      </c>
      <c r="D253" s="54">
        <v>12100</v>
      </c>
      <c r="E253" s="54">
        <v>12200</v>
      </c>
    </row>
    <row r="254" spans="1:5" ht="15">
      <c r="A254" s="11">
        <v>372</v>
      </c>
      <c r="B254" s="28" t="s">
        <v>262</v>
      </c>
      <c r="C254" s="47">
        <v>12000</v>
      </c>
      <c r="D254" s="47"/>
      <c r="E254" s="47"/>
    </row>
    <row r="255" spans="1:5" ht="15">
      <c r="A255" s="116" t="s">
        <v>587</v>
      </c>
      <c r="B255" s="34" t="s">
        <v>602</v>
      </c>
      <c r="C255" s="58">
        <f aca="true" t="shared" si="6" ref="C255:E256">C256</f>
        <v>10000</v>
      </c>
      <c r="D255" s="58">
        <f t="shared" si="6"/>
        <v>10100</v>
      </c>
      <c r="E255" s="58">
        <f t="shared" si="6"/>
        <v>10200</v>
      </c>
    </row>
    <row r="256" spans="1:5" ht="15">
      <c r="A256" s="27">
        <v>3</v>
      </c>
      <c r="B256" s="26" t="s">
        <v>9</v>
      </c>
      <c r="C256" s="54">
        <f t="shared" si="6"/>
        <v>10000</v>
      </c>
      <c r="D256" s="54">
        <f t="shared" si="6"/>
        <v>10100</v>
      </c>
      <c r="E256" s="54">
        <f t="shared" si="6"/>
        <v>10200</v>
      </c>
    </row>
    <row r="257" spans="1:5" ht="15">
      <c r="A257" s="27">
        <v>38</v>
      </c>
      <c r="B257" s="26" t="s">
        <v>53</v>
      </c>
      <c r="C257" s="54">
        <f>C258</f>
        <v>10000</v>
      </c>
      <c r="D257" s="54">
        <v>10100</v>
      </c>
      <c r="E257" s="54">
        <v>10200</v>
      </c>
    </row>
    <row r="258" spans="1:5" ht="15">
      <c r="A258" s="11">
        <v>381</v>
      </c>
      <c r="B258" s="28" t="s">
        <v>54</v>
      </c>
      <c r="C258" s="47">
        <v>10000</v>
      </c>
      <c r="D258" s="47"/>
      <c r="E258" s="47"/>
    </row>
    <row r="259" spans="1:5" ht="15">
      <c r="A259" s="36" t="s">
        <v>5</v>
      </c>
      <c r="B259" s="36" t="s">
        <v>619</v>
      </c>
      <c r="C259" s="52">
        <v>115000</v>
      </c>
      <c r="D259" s="52">
        <f>D261</f>
        <v>50400</v>
      </c>
      <c r="E259" s="52">
        <f>E261</f>
        <v>50800</v>
      </c>
    </row>
    <row r="260" spans="1:5" ht="15">
      <c r="A260" s="111" t="s">
        <v>580</v>
      </c>
      <c r="B260" s="112" t="s">
        <v>603</v>
      </c>
      <c r="C260" s="114"/>
      <c r="D260" s="114"/>
      <c r="E260" s="114"/>
    </row>
    <row r="261" spans="1:5" ht="15">
      <c r="A261" s="116" t="s">
        <v>587</v>
      </c>
      <c r="B261" s="34" t="s">
        <v>604</v>
      </c>
      <c r="C261" s="58">
        <v>115000</v>
      </c>
      <c r="D261" s="58">
        <f>D262</f>
        <v>50400</v>
      </c>
      <c r="E261" s="58">
        <f>E262</f>
        <v>50800</v>
      </c>
    </row>
    <row r="262" spans="1:5" ht="15">
      <c r="A262" s="27">
        <v>38</v>
      </c>
      <c r="B262" s="26" t="s">
        <v>53</v>
      </c>
      <c r="C262" s="54">
        <v>35000</v>
      </c>
      <c r="D262" s="54">
        <v>50400</v>
      </c>
      <c r="E262" s="54">
        <v>50800</v>
      </c>
    </row>
    <row r="263" spans="1:5" ht="15">
      <c r="A263" s="11">
        <v>381</v>
      </c>
      <c r="B263" s="28" t="s">
        <v>54</v>
      </c>
      <c r="C263" s="47">
        <v>35000</v>
      </c>
      <c r="D263" s="47"/>
      <c r="E263" s="54"/>
    </row>
    <row r="264" spans="1:5" ht="15">
      <c r="A264" s="27">
        <v>4</v>
      </c>
      <c r="B264" s="26" t="s">
        <v>77</v>
      </c>
      <c r="C264" s="54">
        <v>80000</v>
      </c>
      <c r="D264" s="54"/>
      <c r="E264" s="54"/>
    </row>
    <row r="265" spans="1:5" ht="15">
      <c r="A265" s="27">
        <v>41</v>
      </c>
      <c r="B265" s="26" t="s">
        <v>283</v>
      </c>
      <c r="C265" s="54">
        <f>C266</f>
        <v>80000</v>
      </c>
      <c r="D265" s="54"/>
      <c r="E265" s="54"/>
    </row>
    <row r="266" spans="1:5" ht="15">
      <c r="A266" s="11">
        <v>411</v>
      </c>
      <c r="B266" s="28" t="s">
        <v>613</v>
      </c>
      <c r="C266" s="47">
        <v>80000</v>
      </c>
      <c r="D266" s="92"/>
      <c r="E266" s="92"/>
    </row>
    <row r="267" spans="1:5" ht="15">
      <c r="A267" s="36" t="s">
        <v>5</v>
      </c>
      <c r="B267" s="36" t="s">
        <v>620</v>
      </c>
      <c r="C267" s="52">
        <f>C269+C273</f>
        <v>946000</v>
      </c>
      <c r="D267" s="52">
        <f>D269+D273</f>
        <v>947500</v>
      </c>
      <c r="E267" s="52">
        <f>E269+E273</f>
        <v>948900</v>
      </c>
    </row>
    <row r="268" spans="1:5" ht="15">
      <c r="A268" s="111" t="s">
        <v>580</v>
      </c>
      <c r="B268" s="112" t="s">
        <v>603</v>
      </c>
      <c r="C268" s="114"/>
      <c r="D268" s="114"/>
      <c r="E268" s="114"/>
    </row>
    <row r="269" spans="1:5" ht="15">
      <c r="A269" s="116" t="s">
        <v>587</v>
      </c>
      <c r="B269" s="34" t="s">
        <v>605</v>
      </c>
      <c r="C269" s="58">
        <f aca="true" t="shared" si="7" ref="C269:E270">C270</f>
        <v>780000</v>
      </c>
      <c r="D269" s="58">
        <f t="shared" si="7"/>
        <v>780000</v>
      </c>
      <c r="E269" s="58">
        <f t="shared" si="7"/>
        <v>780000</v>
      </c>
    </row>
    <row r="270" spans="1:5" ht="15">
      <c r="A270" s="27">
        <v>3</v>
      </c>
      <c r="B270" s="26" t="s">
        <v>9</v>
      </c>
      <c r="C270" s="54">
        <f t="shared" si="7"/>
        <v>780000</v>
      </c>
      <c r="D270" s="54">
        <f>D271</f>
        <v>780000</v>
      </c>
      <c r="E270" s="54">
        <v>780000</v>
      </c>
    </row>
    <row r="271" spans="1:5" ht="15">
      <c r="A271" s="27">
        <v>32</v>
      </c>
      <c r="B271" s="26" t="s">
        <v>24</v>
      </c>
      <c r="C271" s="54">
        <f>C272</f>
        <v>780000</v>
      </c>
      <c r="D271" s="54">
        <v>780000</v>
      </c>
      <c r="E271" s="54">
        <v>780000</v>
      </c>
    </row>
    <row r="272" spans="1:5" ht="15">
      <c r="A272" s="11">
        <v>323</v>
      </c>
      <c r="B272" s="28" t="s">
        <v>72</v>
      </c>
      <c r="C272" s="47">
        <v>780000</v>
      </c>
      <c r="D272" s="92"/>
      <c r="E272" s="92"/>
    </row>
    <row r="273" spans="1:5" ht="15">
      <c r="A273" s="116" t="s">
        <v>587</v>
      </c>
      <c r="B273" s="34" t="s">
        <v>606</v>
      </c>
      <c r="C273" s="58">
        <f>C275</f>
        <v>166000</v>
      </c>
      <c r="D273" s="58">
        <f>D275</f>
        <v>167500</v>
      </c>
      <c r="E273" s="58">
        <f>E275</f>
        <v>168900</v>
      </c>
    </row>
    <row r="274" spans="1:5" ht="15">
      <c r="A274" s="27">
        <v>3</v>
      </c>
      <c r="B274" s="26" t="s">
        <v>9</v>
      </c>
      <c r="C274" s="54">
        <f>C275</f>
        <v>166000</v>
      </c>
      <c r="D274" s="54">
        <f>D275</f>
        <v>167500</v>
      </c>
      <c r="E274" s="54">
        <f>E275</f>
        <v>168900</v>
      </c>
    </row>
    <row r="275" spans="1:5" ht="15">
      <c r="A275" s="27">
        <v>38</v>
      </c>
      <c r="B275" s="26" t="s">
        <v>53</v>
      </c>
      <c r="C275" s="54">
        <f>C276</f>
        <v>166000</v>
      </c>
      <c r="D275" s="54">
        <v>167500</v>
      </c>
      <c r="E275" s="54">
        <v>168900</v>
      </c>
    </row>
    <row r="276" spans="1:5" ht="15">
      <c r="A276" s="11">
        <v>381</v>
      </c>
      <c r="B276" s="28" t="s">
        <v>54</v>
      </c>
      <c r="C276" s="47">
        <v>166000</v>
      </c>
      <c r="D276" s="47"/>
      <c r="E276" s="47"/>
    </row>
    <row r="277" spans="1:5" ht="15">
      <c r="A277" s="36" t="s">
        <v>5</v>
      </c>
      <c r="B277" s="36" t="s">
        <v>621</v>
      </c>
      <c r="C277" s="52">
        <f>C279</f>
        <v>75000</v>
      </c>
      <c r="D277" s="52">
        <f>D279</f>
        <v>75800</v>
      </c>
      <c r="E277" s="52">
        <f>E279</f>
        <v>76600</v>
      </c>
    </row>
    <row r="278" spans="1:5" ht="15">
      <c r="A278" s="111" t="s">
        <v>580</v>
      </c>
      <c r="B278" s="112" t="s">
        <v>607</v>
      </c>
      <c r="C278" s="114"/>
      <c r="D278" s="114"/>
      <c r="E278" s="114"/>
    </row>
    <row r="279" spans="1:5" ht="15">
      <c r="A279" s="117" t="s">
        <v>7</v>
      </c>
      <c r="B279" s="34" t="s">
        <v>626</v>
      </c>
      <c r="C279" s="58">
        <f>C280+C283</f>
        <v>75000</v>
      </c>
      <c r="D279" s="58">
        <f>D280+D283</f>
        <v>75800</v>
      </c>
      <c r="E279" s="58">
        <f>E280+E283</f>
        <v>76600</v>
      </c>
    </row>
    <row r="280" spans="1:5" ht="15">
      <c r="A280" s="27">
        <v>3</v>
      </c>
      <c r="B280" s="26" t="s">
        <v>9</v>
      </c>
      <c r="C280" s="54">
        <f aca="true" t="shared" si="8" ref="C280:E281">C281</f>
        <v>7000</v>
      </c>
      <c r="D280" s="54">
        <v>7200</v>
      </c>
      <c r="E280" s="54">
        <f t="shared" si="8"/>
        <v>7400</v>
      </c>
    </row>
    <row r="281" spans="1:5" ht="15">
      <c r="A281" s="27">
        <v>32</v>
      </c>
      <c r="B281" s="26" t="s">
        <v>24</v>
      </c>
      <c r="C281" s="54">
        <f t="shared" si="8"/>
        <v>7000</v>
      </c>
      <c r="D281" s="54">
        <v>7200</v>
      </c>
      <c r="E281" s="54">
        <v>7400</v>
      </c>
    </row>
    <row r="282" spans="1:5" ht="15">
      <c r="A282" s="11">
        <v>323</v>
      </c>
      <c r="B282" s="28" t="s">
        <v>72</v>
      </c>
      <c r="C282" s="47">
        <v>7000</v>
      </c>
      <c r="D282" s="47"/>
      <c r="E282" s="47"/>
    </row>
    <row r="283" spans="1:5" ht="15">
      <c r="A283" s="27">
        <v>38</v>
      </c>
      <c r="B283" s="26" t="s">
        <v>53</v>
      </c>
      <c r="C283" s="54">
        <f>C284</f>
        <v>68000</v>
      </c>
      <c r="D283" s="54">
        <v>68600</v>
      </c>
      <c r="E283" s="54">
        <v>69200</v>
      </c>
    </row>
    <row r="284" spans="1:5" ht="15">
      <c r="A284" s="11">
        <v>381</v>
      </c>
      <c r="B284" s="28" t="s">
        <v>54</v>
      </c>
      <c r="C284" s="47">
        <v>68000</v>
      </c>
      <c r="D284" s="47"/>
      <c r="E284" s="47"/>
    </row>
    <row r="285" spans="1:5" ht="15">
      <c r="A285" s="36" t="s">
        <v>5</v>
      </c>
      <c r="B285" s="36" t="s">
        <v>622</v>
      </c>
      <c r="C285" s="52">
        <f>C286</f>
        <v>150000</v>
      </c>
      <c r="D285" s="52">
        <f>D286</f>
        <v>151200</v>
      </c>
      <c r="E285" s="52">
        <f>E286</f>
        <v>152400</v>
      </c>
    </row>
    <row r="286" spans="1:5" ht="15">
      <c r="A286" s="116" t="s">
        <v>587</v>
      </c>
      <c r="B286" s="34" t="s">
        <v>609</v>
      </c>
      <c r="C286" s="58">
        <f aca="true" t="shared" si="9" ref="C286:E287">C287</f>
        <v>150000</v>
      </c>
      <c r="D286" s="58">
        <f t="shared" si="9"/>
        <v>151200</v>
      </c>
      <c r="E286" s="58">
        <f t="shared" si="9"/>
        <v>152400</v>
      </c>
    </row>
    <row r="287" spans="1:5" ht="15">
      <c r="A287" s="27">
        <v>3</v>
      </c>
      <c r="B287" s="26" t="s">
        <v>9</v>
      </c>
      <c r="C287" s="54">
        <f t="shared" si="9"/>
        <v>150000</v>
      </c>
      <c r="D287" s="54">
        <f t="shared" si="9"/>
        <v>151200</v>
      </c>
      <c r="E287" s="54">
        <f t="shared" si="9"/>
        <v>152400</v>
      </c>
    </row>
    <row r="288" spans="1:5" ht="15">
      <c r="A288" s="27">
        <v>32</v>
      </c>
      <c r="B288" s="26" t="s">
        <v>24</v>
      </c>
      <c r="C288" s="54">
        <f>C289</f>
        <v>150000</v>
      </c>
      <c r="D288" s="54">
        <v>151200</v>
      </c>
      <c r="E288" s="54">
        <v>152400</v>
      </c>
    </row>
    <row r="289" spans="1:5" ht="15">
      <c r="A289" s="11">
        <v>329</v>
      </c>
      <c r="B289" s="28" t="s">
        <v>43</v>
      </c>
      <c r="C289" s="47">
        <v>150000</v>
      </c>
      <c r="D289" s="47"/>
      <c r="E289" s="47"/>
    </row>
    <row r="290" spans="1:5" ht="15">
      <c r="A290" s="36" t="s">
        <v>5</v>
      </c>
      <c r="B290" s="36" t="s">
        <v>623</v>
      </c>
      <c r="C290" s="52">
        <f>C292</f>
        <v>99000</v>
      </c>
      <c r="D290" s="52">
        <f>D292</f>
        <v>30300</v>
      </c>
      <c r="E290" s="52">
        <f>E292</f>
        <v>30600</v>
      </c>
    </row>
    <row r="291" spans="1:5" ht="15">
      <c r="A291" s="111" t="s">
        <v>580</v>
      </c>
      <c r="B291" s="112" t="s">
        <v>595</v>
      </c>
      <c r="C291" s="114"/>
      <c r="D291" s="114"/>
      <c r="E291" s="114"/>
    </row>
    <row r="292" spans="1:5" ht="15">
      <c r="A292" s="117" t="s">
        <v>7</v>
      </c>
      <c r="B292" s="34" t="s">
        <v>627</v>
      </c>
      <c r="C292" s="58">
        <f>C294</f>
        <v>99000</v>
      </c>
      <c r="D292" s="58">
        <f>D294</f>
        <v>30300</v>
      </c>
      <c r="E292" s="58">
        <f>E294</f>
        <v>30600</v>
      </c>
    </row>
    <row r="293" spans="1:5" ht="15">
      <c r="A293" s="27">
        <v>3</v>
      </c>
      <c r="B293" s="26" t="s">
        <v>9</v>
      </c>
      <c r="C293" s="54">
        <f>C294</f>
        <v>99000</v>
      </c>
      <c r="D293" s="54">
        <f>D294</f>
        <v>30300</v>
      </c>
      <c r="E293" s="54">
        <f>E294</f>
        <v>30600</v>
      </c>
    </row>
    <row r="294" spans="1:5" ht="15">
      <c r="A294" s="27">
        <v>38</v>
      </c>
      <c r="B294" s="26" t="s">
        <v>53</v>
      </c>
      <c r="C294" s="54">
        <v>99000</v>
      </c>
      <c r="D294" s="54">
        <v>30300</v>
      </c>
      <c r="E294" s="54">
        <v>30600</v>
      </c>
    </row>
    <row r="295" spans="1:5" ht="15">
      <c r="A295" s="11">
        <v>381</v>
      </c>
      <c r="B295" s="28" t="s">
        <v>54</v>
      </c>
      <c r="C295" s="47">
        <v>99000</v>
      </c>
      <c r="D295" s="47"/>
      <c r="E295" s="47"/>
    </row>
    <row r="296" spans="1:5" ht="15">
      <c r="A296" s="11"/>
      <c r="B296" s="28"/>
      <c r="C296" s="47"/>
      <c r="D296" s="47"/>
      <c r="E296" s="47"/>
    </row>
    <row r="297" spans="1:7" ht="15">
      <c r="A297" s="209"/>
      <c r="B297" s="198" t="s">
        <v>726</v>
      </c>
      <c r="C297" s="210"/>
      <c r="D297" s="210"/>
      <c r="E297" s="210"/>
      <c r="F297" s="198"/>
      <c r="G297" s="198"/>
    </row>
    <row r="298" spans="1:7" ht="15">
      <c r="A298" s="211" t="s">
        <v>717</v>
      </c>
      <c r="B298" s="212"/>
      <c r="C298" s="212"/>
      <c r="D298" s="212"/>
      <c r="E298" s="211"/>
      <c r="F298" s="198"/>
      <c r="G298" s="198"/>
    </row>
    <row r="299" spans="1:7" ht="22.5" customHeight="1">
      <c r="A299" s="211"/>
      <c r="B299" s="212"/>
      <c r="C299" s="212"/>
      <c r="D299" s="212"/>
      <c r="E299" s="211"/>
      <c r="F299" s="198"/>
      <c r="G299" s="198"/>
    </row>
    <row r="300" spans="1:7" ht="15.75">
      <c r="A300" s="213" t="s">
        <v>718</v>
      </c>
      <c r="B300" s="214"/>
      <c r="C300" s="212"/>
      <c r="D300" s="198"/>
      <c r="E300" s="198"/>
      <c r="F300" s="198"/>
      <c r="G300" s="198"/>
    </row>
    <row r="301" spans="1:7" ht="15.75">
      <c r="A301" s="213"/>
      <c r="B301" s="214"/>
      <c r="C301" s="212"/>
      <c r="D301" s="198"/>
      <c r="E301" s="198"/>
      <c r="F301" s="198"/>
      <c r="G301" s="198"/>
    </row>
    <row r="302" spans="1:7" ht="15">
      <c r="A302" s="198"/>
      <c r="B302" s="198" t="s">
        <v>727</v>
      </c>
      <c r="C302" s="198"/>
      <c r="D302" s="198"/>
      <c r="E302" s="198"/>
      <c r="F302" s="198"/>
      <c r="G302" s="198"/>
    </row>
    <row r="303" spans="1:10" ht="15">
      <c r="A303" s="211" t="s">
        <v>730</v>
      </c>
      <c r="B303" s="212"/>
      <c r="C303" s="212"/>
      <c r="D303" s="212"/>
      <c r="E303" s="211"/>
      <c r="F303" s="212"/>
      <c r="G303" s="212"/>
      <c r="H303" s="205"/>
      <c r="I303" s="199"/>
      <c r="J303" s="199"/>
    </row>
    <row r="304" spans="1:7" ht="15">
      <c r="A304" s="198"/>
      <c r="B304" s="198"/>
      <c r="C304" s="198"/>
      <c r="D304" s="198"/>
      <c r="E304" s="198"/>
      <c r="F304" s="198"/>
      <c r="G304" s="198"/>
    </row>
    <row r="305" spans="1:7" ht="15.75">
      <c r="A305" s="198"/>
      <c r="B305" s="215" t="s">
        <v>710</v>
      </c>
      <c r="C305" s="198"/>
      <c r="D305" s="198"/>
      <c r="E305" s="198"/>
      <c r="F305" s="198"/>
      <c r="G305" s="198"/>
    </row>
    <row r="306" spans="1:7" ht="15">
      <c r="A306" s="212" t="s">
        <v>714</v>
      </c>
      <c r="B306" s="212"/>
      <c r="C306" s="212"/>
      <c r="D306" s="198"/>
      <c r="E306" s="198"/>
      <c r="F306" s="198"/>
      <c r="G306" s="198"/>
    </row>
    <row r="307" spans="1:7" ht="15">
      <c r="A307" s="212" t="s">
        <v>715</v>
      </c>
      <c r="B307" s="212"/>
      <c r="C307" s="212"/>
      <c r="D307" s="198"/>
      <c r="E307" s="198"/>
      <c r="F307" s="198"/>
      <c r="G307" s="198"/>
    </row>
    <row r="308" spans="1:7" ht="15">
      <c r="A308" s="212" t="s">
        <v>711</v>
      </c>
      <c r="B308" s="212"/>
      <c r="C308" s="212"/>
      <c r="D308" s="198"/>
      <c r="E308" s="198"/>
      <c r="F308" s="198"/>
      <c r="G308" s="198"/>
    </row>
    <row r="309" spans="1:7" ht="15">
      <c r="A309" s="198"/>
      <c r="B309" s="198"/>
      <c r="C309" s="198"/>
      <c r="D309" s="216" t="s">
        <v>713</v>
      </c>
      <c r="E309" s="198"/>
      <c r="F309" s="198"/>
      <c r="G309" s="198"/>
    </row>
    <row r="310" spans="1:7" ht="13.5" customHeight="1">
      <c r="A310" s="198"/>
      <c r="B310" s="198"/>
      <c r="C310" s="198"/>
      <c r="D310" s="216" t="s">
        <v>712</v>
      </c>
      <c r="E310" s="198"/>
      <c r="F310" s="198"/>
      <c r="G310" s="198"/>
    </row>
    <row r="311" spans="1:7" ht="11.25" customHeight="1" hidden="1">
      <c r="A311" s="217"/>
      <c r="B311" s="217"/>
      <c r="C311" s="217"/>
      <c r="D311" s="217"/>
      <c r="E311" s="217"/>
      <c r="F311" s="217"/>
      <c r="G311" s="217"/>
    </row>
    <row r="312" spans="1:7" ht="15" hidden="1">
      <c r="A312" s="217"/>
      <c r="B312" s="217"/>
      <c r="C312" s="217"/>
      <c r="D312" s="217"/>
      <c r="E312" s="217"/>
      <c r="F312" s="217"/>
      <c r="G312" s="217"/>
    </row>
    <row r="313" spans="1:7" ht="15" hidden="1">
      <c r="A313" s="218"/>
      <c r="B313" s="218"/>
      <c r="C313" s="218"/>
      <c r="D313" s="219"/>
      <c r="E313" s="218"/>
      <c r="F313" s="218"/>
      <c r="G313" s="218"/>
    </row>
    <row r="314" spans="1:7" ht="15" hidden="1">
      <c r="A314" s="218"/>
      <c r="B314" s="218"/>
      <c r="C314" s="218"/>
      <c r="D314" s="218"/>
      <c r="E314" s="218"/>
      <c r="F314" s="218"/>
      <c r="G314" s="218"/>
    </row>
    <row r="315" spans="1:7" ht="15" hidden="1">
      <c r="A315" s="218"/>
      <c r="B315" s="218"/>
      <c r="C315" s="218"/>
      <c r="D315" s="218"/>
      <c r="E315" s="218"/>
      <c r="F315" s="218"/>
      <c r="G315" s="218"/>
    </row>
    <row r="316" spans="1:7" ht="15" hidden="1">
      <c r="A316" s="218"/>
      <c r="B316" s="218"/>
      <c r="C316" s="218"/>
      <c r="D316" s="218"/>
      <c r="E316" s="218"/>
      <c r="F316" s="218"/>
      <c r="G316" s="218"/>
    </row>
    <row r="317" spans="1:7" ht="15" hidden="1">
      <c r="A317" s="218"/>
      <c r="B317" s="218"/>
      <c r="C317" s="218"/>
      <c r="D317" s="218"/>
      <c r="E317" s="218"/>
      <c r="F317" s="218"/>
      <c r="G317" s="218"/>
    </row>
    <row r="318" spans="1:7" ht="10.5" customHeight="1" hidden="1">
      <c r="A318" s="218"/>
      <c r="B318" s="218"/>
      <c r="C318" s="218"/>
      <c r="D318" s="218"/>
      <c r="E318" s="218"/>
      <c r="F318" s="218"/>
      <c r="G318" s="218"/>
    </row>
    <row r="319" spans="1:7" ht="15" hidden="1">
      <c r="A319" s="220"/>
      <c r="B319" s="220"/>
      <c r="C319" s="220"/>
      <c r="D319" s="220"/>
      <c r="E319" s="220"/>
      <c r="F319" s="220"/>
      <c r="G319" s="220"/>
    </row>
    <row r="320" spans="1:7" ht="15" hidden="1">
      <c r="A320" s="221"/>
      <c r="B320" s="221"/>
      <c r="C320" s="221"/>
      <c r="D320" s="221"/>
      <c r="E320" s="221"/>
      <c r="F320" s="221"/>
      <c r="G320" s="221"/>
    </row>
    <row r="321" spans="1:7" ht="15" hidden="1">
      <c r="A321" s="221"/>
      <c r="B321" s="221"/>
      <c r="C321" s="221"/>
      <c r="D321" s="221"/>
      <c r="E321" s="221"/>
      <c r="F321" s="221"/>
      <c r="G321" s="221"/>
    </row>
    <row r="322" spans="1:7" ht="15">
      <c r="A322" s="221"/>
      <c r="B322" s="221"/>
      <c r="C322" s="221"/>
      <c r="D322" s="221"/>
      <c r="E322" s="221"/>
      <c r="F322" s="221"/>
      <c r="G322" s="221"/>
    </row>
  </sheetData>
  <sheetProtection/>
  <mergeCells count="6">
    <mergeCell ref="A312:G312"/>
    <mergeCell ref="A125:B125"/>
    <mergeCell ref="A5:E5"/>
    <mergeCell ref="A4:E4"/>
    <mergeCell ref="A42:F42"/>
    <mergeCell ref="A311:G311"/>
  </mergeCells>
  <printOptions/>
  <pageMargins left="0.7086614173228347" right="0.7086614173228347" top="0.37" bottom="0.6" header="0.31496062992125984" footer="0.31496062992125984"/>
  <pageSetup horizontalDpi="600" verticalDpi="600" orientation="landscape" paperSize="9" scale="85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1"/>
  <sheetViews>
    <sheetView zoomScalePageLayoutView="0" workbookViewId="0" topLeftCell="O22">
      <selection activeCell="P24" sqref="P24"/>
    </sheetView>
  </sheetViews>
  <sheetFormatPr defaultColWidth="9.140625" defaultRowHeight="15"/>
  <cols>
    <col min="1" max="1" width="2.57421875" style="0" hidden="1" customWidth="1"/>
    <col min="2" max="2" width="1.7109375" style="0" hidden="1" customWidth="1"/>
    <col min="3" max="4" width="2.00390625" style="0" hidden="1" customWidth="1"/>
    <col min="5" max="6" width="1.8515625" style="0" hidden="1" customWidth="1"/>
    <col min="7" max="7" width="1.7109375" style="0" hidden="1" customWidth="1"/>
    <col min="8" max="8" width="1.8515625" style="0" hidden="1" customWidth="1"/>
    <col min="9" max="9" width="8.28125" style="0" hidden="1" customWidth="1"/>
    <col min="10" max="10" width="7.421875" style="0" hidden="1" customWidth="1"/>
    <col min="11" max="11" width="54.140625" style="0" hidden="1" customWidth="1"/>
    <col min="12" max="12" width="10.140625" style="0" hidden="1" customWidth="1"/>
    <col min="13" max="13" width="10.28125" style="0" hidden="1" customWidth="1"/>
    <col min="14" max="14" width="7.57421875" style="0" hidden="1" customWidth="1"/>
    <col min="15" max="15" width="57.57421875" style="0" customWidth="1"/>
    <col min="16" max="16" width="13.8515625" style="0" customWidth="1"/>
    <col min="17" max="17" width="14.140625" style="0" customWidth="1"/>
    <col min="18" max="18" width="16.421875" style="0" customWidth="1"/>
  </cols>
  <sheetData>
    <row r="1" spans="1:15" ht="26.25">
      <c r="A1" s="31"/>
      <c r="B1" s="31"/>
      <c r="C1" s="31"/>
      <c r="D1" s="31"/>
      <c r="E1" s="31"/>
      <c r="F1" s="31"/>
      <c r="G1" s="31"/>
      <c r="H1" s="31"/>
      <c r="I1" s="48" t="s">
        <v>7</v>
      </c>
      <c r="J1" s="38" t="s">
        <v>507</v>
      </c>
      <c r="K1" s="39" t="s">
        <v>8</v>
      </c>
      <c r="L1" s="53" t="e">
        <f>L2</f>
        <v>#REF!</v>
      </c>
      <c r="M1" s="53" t="e">
        <f>M2</f>
        <v>#REF!</v>
      </c>
      <c r="N1" s="94" t="e">
        <f aca="true" t="shared" si="0" ref="N1:N55">(M1/L1)*100</f>
        <v>#REF!</v>
      </c>
      <c r="O1" s="144" t="s">
        <v>676</v>
      </c>
    </row>
    <row r="2" spans="1:19" s="2" customFormat="1" ht="15">
      <c r="A2" s="26"/>
      <c r="B2" s="26"/>
      <c r="C2" s="26"/>
      <c r="D2" s="26"/>
      <c r="E2" s="26"/>
      <c r="F2" s="26"/>
      <c r="G2" s="26"/>
      <c r="H2" s="26"/>
      <c r="I2" s="26"/>
      <c r="J2" s="27">
        <v>3</v>
      </c>
      <c r="K2" s="26" t="s">
        <v>9</v>
      </c>
      <c r="L2" s="54" t="e">
        <f>L3+L14</f>
        <v>#REF!</v>
      </c>
      <c r="M2" s="54" t="e">
        <f>M3+M14</f>
        <v>#REF!</v>
      </c>
      <c r="N2" s="95" t="e">
        <f t="shared" si="0"/>
        <v>#REF!</v>
      </c>
      <c r="O2"/>
      <c r="P2"/>
      <c r="Q2"/>
      <c r="R2"/>
      <c r="S2"/>
    </row>
    <row r="3" spans="1:19" s="2" customFormat="1" ht="15">
      <c r="A3" s="26"/>
      <c r="B3" s="26"/>
      <c r="C3" s="26"/>
      <c r="D3" s="26"/>
      <c r="E3" s="26"/>
      <c r="F3" s="26"/>
      <c r="G3" s="26"/>
      <c r="H3" s="26"/>
      <c r="I3" s="26"/>
      <c r="J3" s="27">
        <v>31</v>
      </c>
      <c r="K3" s="26" t="s">
        <v>10</v>
      </c>
      <c r="L3" s="54" t="e">
        <f>L4+#REF!+#REF!</f>
        <v>#REF!</v>
      </c>
      <c r="M3" s="54" t="e">
        <f>M4+#REF!+#REF!</f>
        <v>#REF!</v>
      </c>
      <c r="N3" s="95" t="e">
        <f t="shared" si="0"/>
        <v>#REF!</v>
      </c>
      <c r="O3" t="s">
        <v>651</v>
      </c>
      <c r="P3"/>
      <c r="Q3"/>
      <c r="R3"/>
      <c r="S3"/>
    </row>
    <row r="4" spans="1:19" s="2" customFormat="1" ht="15">
      <c r="A4" s="26"/>
      <c r="B4" s="26"/>
      <c r="C4" s="26"/>
      <c r="D4" s="26"/>
      <c r="E4" s="26"/>
      <c r="F4" s="26"/>
      <c r="G4" s="26"/>
      <c r="H4" s="26"/>
      <c r="I4" s="26"/>
      <c r="J4" s="27">
        <v>311</v>
      </c>
      <c r="K4" s="26" t="s">
        <v>11</v>
      </c>
      <c r="L4" s="54">
        <f>L5</f>
        <v>385000</v>
      </c>
      <c r="M4" s="54">
        <f>M5</f>
        <v>385000</v>
      </c>
      <c r="N4" s="95">
        <f t="shared" si="0"/>
        <v>100</v>
      </c>
      <c r="O4" t="s">
        <v>652</v>
      </c>
      <c r="P4"/>
      <c r="Q4"/>
      <c r="R4"/>
      <c r="S4"/>
    </row>
    <row r="5" spans="1:19" s="2" customFormat="1" ht="15">
      <c r="A5" s="26"/>
      <c r="B5" s="26"/>
      <c r="C5" s="26"/>
      <c r="D5" s="26"/>
      <c r="E5" s="26"/>
      <c r="F5" s="26"/>
      <c r="G5" s="26"/>
      <c r="H5" s="26"/>
      <c r="I5" s="26"/>
      <c r="J5" s="27">
        <v>3111</v>
      </c>
      <c r="K5" s="26" t="s">
        <v>12</v>
      </c>
      <c r="L5" s="54">
        <f>SUM(L6)</f>
        <v>385000</v>
      </c>
      <c r="M5" s="54">
        <f>SUM(M6)</f>
        <v>385000</v>
      </c>
      <c r="N5" s="95">
        <f t="shared" si="0"/>
        <v>100</v>
      </c>
      <c r="O5" t="s">
        <v>653</v>
      </c>
      <c r="P5"/>
      <c r="Q5"/>
      <c r="R5"/>
      <c r="S5"/>
    </row>
    <row r="6" spans="1:19" s="3" customFormat="1" ht="15">
      <c r="A6" s="28"/>
      <c r="B6" s="28"/>
      <c r="C6" s="28"/>
      <c r="D6" s="28"/>
      <c r="E6" s="28"/>
      <c r="F6" s="28"/>
      <c r="G6" s="28"/>
      <c r="H6" s="28"/>
      <c r="I6" s="28" t="s">
        <v>13</v>
      </c>
      <c r="J6" s="29">
        <v>31111</v>
      </c>
      <c r="K6" s="28" t="s">
        <v>12</v>
      </c>
      <c r="L6" s="47">
        <v>385000</v>
      </c>
      <c r="M6" s="55">
        <v>385000</v>
      </c>
      <c r="N6" s="95">
        <f t="shared" si="0"/>
        <v>100</v>
      </c>
      <c r="O6"/>
      <c r="P6"/>
      <c r="Q6"/>
      <c r="R6"/>
      <c r="S6"/>
    </row>
    <row r="7" spans="1:19" s="2" customFormat="1" ht="15">
      <c r="A7" s="26"/>
      <c r="B7" s="26"/>
      <c r="C7" s="26"/>
      <c r="D7" s="26"/>
      <c r="E7" s="26"/>
      <c r="F7" s="26"/>
      <c r="G7" s="26"/>
      <c r="H7" s="26"/>
      <c r="I7" s="26"/>
      <c r="J7" s="27"/>
      <c r="K7" s="26"/>
      <c r="L7" s="54"/>
      <c r="M7" s="54"/>
      <c r="N7" s="95"/>
      <c r="O7" s="139" t="s">
        <v>5</v>
      </c>
      <c r="P7" s="137" t="s">
        <v>658</v>
      </c>
      <c r="Q7" s="137" t="s">
        <v>656</v>
      </c>
      <c r="R7" s="137" t="s">
        <v>657</v>
      </c>
      <c r="S7"/>
    </row>
    <row r="8" spans="1:19" s="3" customFormat="1" ht="15">
      <c r="A8" s="28"/>
      <c r="B8" s="28"/>
      <c r="C8" s="28"/>
      <c r="D8" s="28"/>
      <c r="E8" s="28"/>
      <c r="F8" s="28"/>
      <c r="G8" s="28"/>
      <c r="H8" s="28"/>
      <c r="I8" s="28"/>
      <c r="J8" s="29"/>
      <c r="K8" s="28"/>
      <c r="L8" s="47"/>
      <c r="M8" s="55"/>
      <c r="N8" s="95"/>
      <c r="O8" s="194" t="s">
        <v>679</v>
      </c>
      <c r="P8" s="195">
        <f>SUM(P10+P13+P46+P48)</f>
        <v>7037400</v>
      </c>
      <c r="Q8" s="195">
        <f>SUM(Q10+Q13+Q46+Q48)</f>
        <v>7067000</v>
      </c>
      <c r="R8" s="195">
        <f>SUM(R10+R13+R46+R48)</f>
        <v>7067100</v>
      </c>
      <c r="S8"/>
    </row>
    <row r="9" spans="1:19" s="3" customFormat="1" ht="5.25" customHeight="1">
      <c r="A9" s="28"/>
      <c r="B9" s="28"/>
      <c r="C9" s="28"/>
      <c r="D9" s="28"/>
      <c r="E9" s="28"/>
      <c r="F9" s="28"/>
      <c r="G9" s="28"/>
      <c r="H9" s="28"/>
      <c r="I9" s="28"/>
      <c r="J9" s="29"/>
      <c r="K9" s="28"/>
      <c r="L9" s="47"/>
      <c r="M9" s="55"/>
      <c r="N9" s="95"/>
      <c r="O9" s="141"/>
      <c r="P9" s="140"/>
      <c r="Q9" s="138"/>
      <c r="R9" s="138"/>
      <c r="S9"/>
    </row>
    <row r="10" spans="1:19" s="3" customFormat="1" ht="15">
      <c r="A10" s="28"/>
      <c r="B10" s="28"/>
      <c r="C10" s="28"/>
      <c r="D10" s="28"/>
      <c r="E10" s="28"/>
      <c r="F10" s="28"/>
      <c r="G10" s="28"/>
      <c r="H10" s="28"/>
      <c r="I10" s="28"/>
      <c r="J10" s="29"/>
      <c r="K10" s="28"/>
      <c r="L10" s="47"/>
      <c r="M10" s="55"/>
      <c r="N10" s="95"/>
      <c r="O10" s="152" t="s">
        <v>659</v>
      </c>
      <c r="P10" s="153">
        <v>7000</v>
      </c>
      <c r="Q10" s="153">
        <v>7200</v>
      </c>
      <c r="R10" s="153">
        <v>7200</v>
      </c>
      <c r="S10"/>
    </row>
    <row r="11" spans="1:19" s="3" customFormat="1" ht="15">
      <c r="A11" s="28"/>
      <c r="B11" s="28"/>
      <c r="C11" s="28"/>
      <c r="D11" s="28"/>
      <c r="E11" s="28"/>
      <c r="F11" s="28"/>
      <c r="G11" s="28"/>
      <c r="H11" s="28"/>
      <c r="I11" s="28" t="s">
        <v>16</v>
      </c>
      <c r="J11" s="29">
        <v>31215</v>
      </c>
      <c r="K11" s="28" t="s">
        <v>17</v>
      </c>
      <c r="L11" s="47">
        <v>3000</v>
      </c>
      <c r="M11" s="55">
        <v>3000</v>
      </c>
      <c r="N11" s="95">
        <f t="shared" si="0"/>
        <v>100</v>
      </c>
      <c r="O11" s="142" t="s">
        <v>660</v>
      </c>
      <c r="P11" s="146">
        <v>7000</v>
      </c>
      <c r="Q11" s="146"/>
      <c r="R11" s="146"/>
      <c r="S11" s="5"/>
    </row>
    <row r="12" spans="1:19" s="2" customFormat="1" ht="5.25" customHeight="1">
      <c r="A12" s="26"/>
      <c r="B12" s="26"/>
      <c r="C12" s="26"/>
      <c r="D12" s="26"/>
      <c r="E12" s="26"/>
      <c r="F12" s="26"/>
      <c r="G12" s="26"/>
      <c r="H12" s="26"/>
      <c r="I12" s="26"/>
      <c r="J12" s="27">
        <v>3133</v>
      </c>
      <c r="K12" s="26" t="s">
        <v>21</v>
      </c>
      <c r="L12" s="54">
        <f>SUM(L13)</f>
        <v>6520</v>
      </c>
      <c r="M12" s="54">
        <f>SUM(M13)</f>
        <v>6520</v>
      </c>
      <c r="N12" s="95">
        <f t="shared" si="0"/>
        <v>100</v>
      </c>
      <c r="O12" s="139"/>
      <c r="P12" s="145"/>
      <c r="Q12" s="145"/>
      <c r="R12" s="145"/>
      <c r="S12" s="5"/>
    </row>
    <row r="13" spans="1:19" s="3" customFormat="1" ht="15">
      <c r="A13" s="28"/>
      <c r="B13" s="28"/>
      <c r="C13" s="28"/>
      <c r="D13" s="28"/>
      <c r="E13" s="28"/>
      <c r="F13" s="28"/>
      <c r="G13" s="28"/>
      <c r="H13" s="28"/>
      <c r="I13" s="28" t="s">
        <v>22</v>
      </c>
      <c r="J13" s="29">
        <v>31331</v>
      </c>
      <c r="K13" s="28" t="s">
        <v>23</v>
      </c>
      <c r="L13" s="47">
        <v>6520</v>
      </c>
      <c r="M13" s="55">
        <v>6520</v>
      </c>
      <c r="N13" s="95">
        <f t="shared" si="0"/>
        <v>100</v>
      </c>
      <c r="O13" s="152" t="s">
        <v>661</v>
      </c>
      <c r="P13" s="153">
        <f>SUM(P14+P15+P31+P32+P44)</f>
        <v>6900400</v>
      </c>
      <c r="Q13" s="153">
        <f>SUM(Q14+Q15+Q31+Q32+Q44)</f>
        <v>7059800</v>
      </c>
      <c r="R13" s="153">
        <f>SUM(R14+R15+R31+R32+R44)</f>
        <v>7059900</v>
      </c>
      <c r="S13" s="5"/>
    </row>
    <row r="14" spans="1:19" s="2" customFormat="1" ht="15">
      <c r="A14" s="26"/>
      <c r="B14" s="26"/>
      <c r="C14" s="26"/>
      <c r="D14" s="26"/>
      <c r="E14" s="26"/>
      <c r="F14" s="26"/>
      <c r="G14" s="26"/>
      <c r="H14" s="26"/>
      <c r="I14" s="26"/>
      <c r="J14" s="27">
        <v>32</v>
      </c>
      <c r="K14" s="26" t="s">
        <v>24</v>
      </c>
      <c r="L14" s="54" t="e">
        <f>#REF!</f>
        <v>#REF!</v>
      </c>
      <c r="M14" s="54" t="e">
        <f>#REF!</f>
        <v>#REF!</v>
      </c>
      <c r="N14" s="95" t="e">
        <f t="shared" si="0"/>
        <v>#REF!</v>
      </c>
      <c r="O14" s="142" t="s">
        <v>662</v>
      </c>
      <c r="P14" s="146">
        <v>9000</v>
      </c>
      <c r="Q14" s="146">
        <v>9100</v>
      </c>
      <c r="R14" s="146">
        <v>9200</v>
      </c>
      <c r="S14" s="5"/>
    </row>
    <row r="15" spans="1:19" s="2" customFormat="1" ht="15">
      <c r="A15" s="26"/>
      <c r="B15" s="26"/>
      <c r="C15" s="26"/>
      <c r="D15" s="26"/>
      <c r="E15" s="26"/>
      <c r="F15" s="26"/>
      <c r="G15" s="26"/>
      <c r="H15" s="26"/>
      <c r="I15" s="26"/>
      <c r="J15" s="27">
        <v>3211</v>
      </c>
      <c r="K15" s="26" t="s">
        <v>26</v>
      </c>
      <c r="L15" s="54" t="e">
        <f>#REF!+L16+L17</f>
        <v>#REF!</v>
      </c>
      <c r="M15" s="54" t="e">
        <f>#REF!+M16+M17</f>
        <v>#REF!</v>
      </c>
      <c r="N15" s="95" t="e">
        <f t="shared" si="0"/>
        <v>#REF!</v>
      </c>
      <c r="O15" s="154" t="s">
        <v>681</v>
      </c>
      <c r="P15" s="156">
        <v>2776000</v>
      </c>
      <c r="Q15" s="155">
        <v>3005000</v>
      </c>
      <c r="R15" s="156">
        <v>3005000</v>
      </c>
      <c r="S15" s="5"/>
    </row>
    <row r="16" spans="1:19" s="3" customFormat="1" ht="15">
      <c r="A16" s="28"/>
      <c r="B16" s="28"/>
      <c r="C16" s="28"/>
      <c r="D16" s="28"/>
      <c r="E16" s="28"/>
      <c r="F16" s="28"/>
      <c r="G16" s="28"/>
      <c r="H16" s="28"/>
      <c r="I16" s="28" t="s">
        <v>27</v>
      </c>
      <c r="J16" s="29">
        <v>32115</v>
      </c>
      <c r="K16" s="28" t="s">
        <v>28</v>
      </c>
      <c r="L16" s="47">
        <v>10000</v>
      </c>
      <c r="M16" s="55">
        <v>10000</v>
      </c>
      <c r="N16" s="95">
        <f t="shared" si="0"/>
        <v>100</v>
      </c>
      <c r="O16" s="150" t="s">
        <v>663</v>
      </c>
      <c r="P16" s="157">
        <v>327000</v>
      </c>
      <c r="Q16" s="132"/>
      <c r="R16" s="159"/>
      <c r="S16" s="5"/>
    </row>
    <row r="17" spans="1:19" s="3" customFormat="1" ht="15">
      <c r="A17" s="28"/>
      <c r="B17" s="28"/>
      <c r="C17" s="28"/>
      <c r="D17" s="28"/>
      <c r="E17" s="28"/>
      <c r="F17" s="28"/>
      <c r="G17" s="28"/>
      <c r="H17" s="28"/>
      <c r="I17" s="28" t="s">
        <v>29</v>
      </c>
      <c r="J17" s="29">
        <v>32119</v>
      </c>
      <c r="K17" s="28" t="s">
        <v>30</v>
      </c>
      <c r="L17" s="47">
        <v>2000</v>
      </c>
      <c r="M17" s="55">
        <v>2000</v>
      </c>
      <c r="N17" s="95">
        <f t="shared" si="0"/>
        <v>100</v>
      </c>
      <c r="O17" s="150" t="s">
        <v>664</v>
      </c>
      <c r="P17" s="157">
        <v>115000</v>
      </c>
      <c r="Q17" s="132"/>
      <c r="R17" s="159"/>
      <c r="S17" s="5"/>
    </row>
    <row r="18" spans="1:19" s="2" customFormat="1" ht="15">
      <c r="A18" s="26"/>
      <c r="B18" s="26"/>
      <c r="C18" s="26"/>
      <c r="D18" s="26"/>
      <c r="E18" s="26"/>
      <c r="F18" s="26"/>
      <c r="G18" s="26"/>
      <c r="H18" s="26"/>
      <c r="I18" s="26"/>
      <c r="J18" s="27">
        <v>3212</v>
      </c>
      <c r="K18" s="26" t="s">
        <v>31</v>
      </c>
      <c r="L18" s="54">
        <f>L19</f>
        <v>14000</v>
      </c>
      <c r="M18" s="54">
        <f>M19</f>
        <v>14000</v>
      </c>
      <c r="N18" s="95">
        <f t="shared" si="0"/>
        <v>100</v>
      </c>
      <c r="O18" s="150" t="s">
        <v>665</v>
      </c>
      <c r="P18" s="157">
        <v>319000</v>
      </c>
      <c r="Q18" s="149"/>
      <c r="R18" s="159"/>
      <c r="S18" s="5"/>
    </row>
    <row r="19" spans="1:19" s="3" customFormat="1" ht="15">
      <c r="A19" s="28"/>
      <c r="B19" s="28"/>
      <c r="C19" s="28"/>
      <c r="D19" s="28"/>
      <c r="E19" s="28"/>
      <c r="F19" s="28"/>
      <c r="G19" s="28"/>
      <c r="H19" s="28"/>
      <c r="I19" s="28" t="s">
        <v>32</v>
      </c>
      <c r="J19" s="29">
        <v>32121</v>
      </c>
      <c r="K19" s="28" t="s">
        <v>33</v>
      </c>
      <c r="L19" s="47">
        <v>14000</v>
      </c>
      <c r="M19" s="55">
        <v>14000</v>
      </c>
      <c r="N19" s="95">
        <f t="shared" si="0"/>
        <v>100</v>
      </c>
      <c r="O19" s="150" t="s">
        <v>666</v>
      </c>
      <c r="P19" s="157">
        <v>486000</v>
      </c>
      <c r="Q19" s="149"/>
      <c r="R19" s="159"/>
      <c r="S19" s="5"/>
    </row>
    <row r="20" spans="1:19" s="2" customFormat="1" ht="15">
      <c r="A20" s="26"/>
      <c r="B20" s="26"/>
      <c r="C20" s="26"/>
      <c r="D20" s="26"/>
      <c r="E20" s="26"/>
      <c r="F20" s="26"/>
      <c r="G20" s="26"/>
      <c r="H20" s="26"/>
      <c r="I20" s="26"/>
      <c r="J20" s="27">
        <v>3213</v>
      </c>
      <c r="K20" s="26" t="s">
        <v>34</v>
      </c>
      <c r="L20" s="54">
        <f>L21+L22</f>
        <v>5500</v>
      </c>
      <c r="M20" s="54">
        <f>M21+M22</f>
        <v>5500</v>
      </c>
      <c r="N20" s="95">
        <f t="shared" si="0"/>
        <v>100</v>
      </c>
      <c r="O20" s="150" t="s">
        <v>667</v>
      </c>
      <c r="P20" s="157">
        <v>155000</v>
      </c>
      <c r="Q20" s="149"/>
      <c r="R20" s="159"/>
      <c r="S20" s="5"/>
    </row>
    <row r="21" spans="1:19" s="3" customFormat="1" ht="15">
      <c r="A21" s="28"/>
      <c r="B21" s="28"/>
      <c r="C21" s="28"/>
      <c r="D21" s="28"/>
      <c r="E21" s="28"/>
      <c r="F21" s="28"/>
      <c r="G21" s="28"/>
      <c r="H21" s="28"/>
      <c r="I21" s="28" t="s">
        <v>35</v>
      </c>
      <c r="J21" s="29">
        <v>32131</v>
      </c>
      <c r="K21" s="28" t="s">
        <v>36</v>
      </c>
      <c r="L21" s="47">
        <v>3500</v>
      </c>
      <c r="M21" s="55">
        <v>3500</v>
      </c>
      <c r="N21" s="95">
        <f t="shared" si="0"/>
        <v>100</v>
      </c>
      <c r="O21" s="150" t="s">
        <v>668</v>
      </c>
      <c r="P21" s="157">
        <v>115000</v>
      </c>
      <c r="Q21" s="149"/>
      <c r="R21" s="159"/>
      <c r="S21" s="5"/>
    </row>
    <row r="22" spans="1:19" s="3" customFormat="1" ht="15">
      <c r="A22" s="28"/>
      <c r="B22" s="28"/>
      <c r="C22" s="28"/>
      <c r="D22" s="28"/>
      <c r="E22" s="28"/>
      <c r="F22" s="28"/>
      <c r="G22" s="28"/>
      <c r="H22" s="28"/>
      <c r="I22" s="28" t="s">
        <v>37</v>
      </c>
      <c r="J22" s="29">
        <v>32132</v>
      </c>
      <c r="K22" s="28" t="s">
        <v>38</v>
      </c>
      <c r="L22" s="47">
        <v>2000</v>
      </c>
      <c r="M22" s="55">
        <v>2000</v>
      </c>
      <c r="N22" s="95">
        <f t="shared" si="0"/>
        <v>100</v>
      </c>
      <c r="O22" s="150" t="s">
        <v>669</v>
      </c>
      <c r="P22" s="157">
        <v>115000</v>
      </c>
      <c r="Q22" s="149"/>
      <c r="R22" s="159"/>
      <c r="S22" s="5"/>
    </row>
    <row r="23" spans="1:19" ht="15">
      <c r="A23" s="40"/>
      <c r="B23" s="40"/>
      <c r="C23" s="40"/>
      <c r="D23" s="40"/>
      <c r="E23" s="40"/>
      <c r="F23" s="40"/>
      <c r="G23" s="40"/>
      <c r="H23" s="40"/>
      <c r="I23" s="36" t="s">
        <v>5</v>
      </c>
      <c r="J23" s="41" t="s">
        <v>39</v>
      </c>
      <c r="K23" s="36" t="s">
        <v>40</v>
      </c>
      <c r="L23" s="52" t="e">
        <f>L24</f>
        <v>#REF!</v>
      </c>
      <c r="M23" s="52" t="e">
        <f>M24</f>
        <v>#REF!</v>
      </c>
      <c r="N23" s="93" t="e">
        <f t="shared" si="0"/>
        <v>#REF!</v>
      </c>
      <c r="O23" s="150" t="s">
        <v>670</v>
      </c>
      <c r="P23" s="157">
        <v>107000</v>
      </c>
      <c r="Q23" s="149"/>
      <c r="R23" s="159"/>
      <c r="S23" s="5"/>
    </row>
    <row r="24" spans="1:19" ht="15.75" customHeight="1">
      <c r="A24" s="31"/>
      <c r="B24" s="31"/>
      <c r="C24" s="31"/>
      <c r="D24" s="31"/>
      <c r="E24" s="31"/>
      <c r="F24" s="31"/>
      <c r="G24" s="31"/>
      <c r="H24" s="31"/>
      <c r="I24" s="39" t="s">
        <v>7</v>
      </c>
      <c r="J24" s="38" t="s">
        <v>41</v>
      </c>
      <c r="K24" s="39" t="s">
        <v>42</v>
      </c>
      <c r="L24" s="53" t="e">
        <f>L25</f>
        <v>#REF!</v>
      </c>
      <c r="M24" s="53" t="e">
        <f>M25</f>
        <v>#REF!</v>
      </c>
      <c r="N24" s="96" t="e">
        <f t="shared" si="0"/>
        <v>#REF!</v>
      </c>
      <c r="O24" s="150" t="s">
        <v>671</v>
      </c>
      <c r="P24" s="157">
        <v>140000</v>
      </c>
      <c r="Q24" s="149"/>
      <c r="R24" s="159"/>
      <c r="S24" s="5"/>
    </row>
    <row r="25" spans="1:19" s="2" customFormat="1" ht="15">
      <c r="A25" s="26"/>
      <c r="B25" s="26"/>
      <c r="C25" s="26"/>
      <c r="D25" s="26"/>
      <c r="E25" s="26"/>
      <c r="F25" s="26"/>
      <c r="G25" s="26"/>
      <c r="H25" s="26"/>
      <c r="I25" s="26"/>
      <c r="J25" s="27">
        <v>3</v>
      </c>
      <c r="K25" s="26" t="s">
        <v>9</v>
      </c>
      <c r="L25" s="54" t="e">
        <f>L26+L35</f>
        <v>#REF!</v>
      </c>
      <c r="M25" s="54" t="e">
        <f>M26+M35</f>
        <v>#REF!</v>
      </c>
      <c r="N25" s="95" t="e">
        <f t="shared" si="0"/>
        <v>#REF!</v>
      </c>
      <c r="O25" s="150" t="s">
        <v>672</v>
      </c>
      <c r="P25" s="157">
        <v>70000</v>
      </c>
      <c r="Q25" s="149"/>
      <c r="R25" s="159"/>
      <c r="S25" s="5"/>
    </row>
    <row r="26" spans="1:19" s="2" customFormat="1" ht="15">
      <c r="A26" s="26"/>
      <c r="B26" s="26"/>
      <c r="C26" s="26"/>
      <c r="D26" s="26"/>
      <c r="E26" s="26"/>
      <c r="F26" s="26"/>
      <c r="G26" s="26"/>
      <c r="H26" s="26"/>
      <c r="I26" s="26"/>
      <c r="J26" s="27">
        <v>32</v>
      </c>
      <c r="K26" s="26" t="s">
        <v>24</v>
      </c>
      <c r="L26" s="54" t="e">
        <f>L27</f>
        <v>#REF!</v>
      </c>
      <c r="M26" s="54" t="e">
        <f>M27</f>
        <v>#REF!</v>
      </c>
      <c r="N26" s="95" t="e">
        <f t="shared" si="0"/>
        <v>#REF!</v>
      </c>
      <c r="O26" s="150" t="s">
        <v>673</v>
      </c>
      <c r="P26" s="157">
        <v>138000</v>
      </c>
      <c r="Q26" s="149"/>
      <c r="R26" s="159" t="s">
        <v>678</v>
      </c>
      <c r="S26" s="5"/>
    </row>
    <row r="27" spans="1:19" s="2" customFormat="1" ht="15">
      <c r="A27" s="26"/>
      <c r="B27" s="26"/>
      <c r="C27" s="26"/>
      <c r="D27" s="26"/>
      <c r="E27" s="26"/>
      <c r="F27" s="26"/>
      <c r="G27" s="26"/>
      <c r="H27" s="26"/>
      <c r="I27" s="26"/>
      <c r="J27" s="27">
        <v>329</v>
      </c>
      <c r="K27" s="26" t="s">
        <v>43</v>
      </c>
      <c r="L27" s="54" t="e">
        <f>L28</f>
        <v>#REF!</v>
      </c>
      <c r="M27" s="54" t="e">
        <f>M28</f>
        <v>#REF!</v>
      </c>
      <c r="N27" s="95" t="e">
        <f t="shared" si="0"/>
        <v>#REF!</v>
      </c>
      <c r="O27" s="150" t="s">
        <v>674</v>
      </c>
      <c r="P27" s="157">
        <v>33000</v>
      </c>
      <c r="Q27" s="149"/>
      <c r="R27" s="159"/>
      <c r="S27" s="5"/>
    </row>
    <row r="28" spans="1:19" s="2" customFormat="1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7">
        <v>3291</v>
      </c>
      <c r="K28" s="26" t="s">
        <v>44</v>
      </c>
      <c r="L28" s="54" t="e">
        <f>L30+#REF!+L32+L33+L34</f>
        <v>#REF!</v>
      </c>
      <c r="M28" s="54" t="e">
        <f>M30+#REF!+M32+M33+M34</f>
        <v>#REF!</v>
      </c>
      <c r="N28" s="95" t="e">
        <f t="shared" si="0"/>
        <v>#REF!</v>
      </c>
      <c r="O28" s="150" t="s">
        <v>675</v>
      </c>
      <c r="P28" s="157">
        <v>106000</v>
      </c>
      <c r="Q28" s="149"/>
      <c r="R28" s="160"/>
      <c r="S28" s="5"/>
    </row>
    <row r="29" spans="1:19" s="2" customFormat="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7"/>
      <c r="K29" s="26"/>
      <c r="L29" s="54"/>
      <c r="M29" s="54"/>
      <c r="N29" s="95"/>
      <c r="O29" s="150" t="s">
        <v>704</v>
      </c>
      <c r="P29" s="157">
        <v>500000</v>
      </c>
      <c r="Q29" s="149"/>
      <c r="R29" s="160"/>
      <c r="S29" s="5"/>
    </row>
    <row r="30" spans="1:19" s="3" customFormat="1" ht="15">
      <c r="A30" s="28"/>
      <c r="B30" s="28"/>
      <c r="C30" s="28"/>
      <c r="D30" s="28"/>
      <c r="E30" s="28"/>
      <c r="F30" s="28"/>
      <c r="G30" s="28"/>
      <c r="H30" s="28"/>
      <c r="I30" s="28" t="s">
        <v>45</v>
      </c>
      <c r="J30" s="29">
        <v>32911</v>
      </c>
      <c r="K30" s="28" t="s">
        <v>46</v>
      </c>
      <c r="L30" s="47">
        <v>100000</v>
      </c>
      <c r="M30" s="55">
        <v>100000</v>
      </c>
      <c r="N30" s="95">
        <f t="shared" si="0"/>
        <v>100</v>
      </c>
      <c r="O30" s="151" t="s">
        <v>677</v>
      </c>
      <c r="P30" s="158">
        <v>50000</v>
      </c>
      <c r="Q30" s="158"/>
      <c r="R30" s="161"/>
      <c r="S30" s="5"/>
    </row>
    <row r="31" spans="1:19" s="3" customFormat="1" ht="22.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8"/>
      <c r="L31" s="47"/>
      <c r="M31" s="55"/>
      <c r="N31" s="95"/>
      <c r="O31" s="142" t="s">
        <v>680</v>
      </c>
      <c r="P31" s="146">
        <v>150000</v>
      </c>
      <c r="Q31" s="146">
        <v>151200</v>
      </c>
      <c r="R31" s="146">
        <v>151200</v>
      </c>
      <c r="S31" s="5"/>
    </row>
    <row r="32" spans="1:19" s="3" customFormat="1" ht="15">
      <c r="A32" s="28"/>
      <c r="B32" s="28"/>
      <c r="C32" s="28"/>
      <c r="D32" s="28"/>
      <c r="E32" s="28"/>
      <c r="F32" s="28"/>
      <c r="G32" s="28"/>
      <c r="H32" s="28"/>
      <c r="I32" s="28" t="s">
        <v>47</v>
      </c>
      <c r="J32" s="29">
        <v>32914</v>
      </c>
      <c r="K32" s="28" t="s">
        <v>48</v>
      </c>
      <c r="L32" s="47">
        <v>200000</v>
      </c>
      <c r="M32" s="55">
        <v>200000</v>
      </c>
      <c r="N32" s="95">
        <f t="shared" si="0"/>
        <v>100</v>
      </c>
      <c r="O32" s="162" t="s">
        <v>682</v>
      </c>
      <c r="P32" s="171">
        <v>3935400</v>
      </c>
      <c r="Q32" s="163">
        <v>3394500</v>
      </c>
      <c r="R32" s="178">
        <v>3394500</v>
      </c>
      <c r="S32" s="5"/>
    </row>
    <row r="33" spans="1:19" s="3" customFormat="1" ht="12.75">
      <c r="A33" s="28"/>
      <c r="B33" s="28"/>
      <c r="C33" s="28"/>
      <c r="D33" s="28"/>
      <c r="E33" s="28"/>
      <c r="F33" s="28"/>
      <c r="G33" s="28"/>
      <c r="H33" s="28"/>
      <c r="I33" s="28" t="s">
        <v>49</v>
      </c>
      <c r="J33" s="29">
        <v>32915</v>
      </c>
      <c r="K33" s="28" t="s">
        <v>50</v>
      </c>
      <c r="L33" s="47">
        <v>60000</v>
      </c>
      <c r="M33" s="55">
        <v>60000</v>
      </c>
      <c r="N33" s="95">
        <f t="shared" si="0"/>
        <v>100</v>
      </c>
      <c r="O33" s="168" t="s">
        <v>683</v>
      </c>
      <c r="P33" s="172"/>
      <c r="Q33" s="165"/>
      <c r="R33" s="172"/>
      <c r="S33" s="55"/>
    </row>
    <row r="34" spans="1:19" s="3" customFormat="1" ht="12.75">
      <c r="A34" s="28"/>
      <c r="B34" s="28"/>
      <c r="C34" s="28"/>
      <c r="D34" s="28"/>
      <c r="E34" s="28"/>
      <c r="F34" s="28"/>
      <c r="G34" s="28"/>
      <c r="H34" s="28"/>
      <c r="I34" s="28" t="s">
        <v>51</v>
      </c>
      <c r="J34" s="29">
        <v>32916</v>
      </c>
      <c r="K34" s="28" t="s">
        <v>52</v>
      </c>
      <c r="L34" s="47">
        <v>1000</v>
      </c>
      <c r="M34" s="55">
        <v>1000</v>
      </c>
      <c r="N34" s="95">
        <f t="shared" si="0"/>
        <v>100</v>
      </c>
      <c r="O34" s="168" t="s">
        <v>684</v>
      </c>
      <c r="P34" s="172"/>
      <c r="Q34" s="165"/>
      <c r="R34" s="172"/>
      <c r="S34" s="55"/>
    </row>
    <row r="35" spans="1:19" s="2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7">
        <v>38</v>
      </c>
      <c r="K35" s="26" t="s">
        <v>53</v>
      </c>
      <c r="L35" s="54">
        <f>L36</f>
        <v>104000</v>
      </c>
      <c r="M35" s="54">
        <f>M36</f>
        <v>104000</v>
      </c>
      <c r="N35" s="95">
        <f t="shared" si="0"/>
        <v>100</v>
      </c>
      <c r="O35" s="168" t="s">
        <v>685</v>
      </c>
      <c r="P35" s="173"/>
      <c r="Q35" s="167"/>
      <c r="R35" s="173"/>
      <c r="S35" s="148"/>
    </row>
    <row r="36" spans="1:18" s="2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7">
        <v>381</v>
      </c>
      <c r="K36" s="26" t="s">
        <v>54</v>
      </c>
      <c r="L36" s="54">
        <f>L37</f>
        <v>104000</v>
      </c>
      <c r="M36" s="54">
        <f>M37</f>
        <v>104000</v>
      </c>
      <c r="N36" s="95">
        <f t="shared" si="0"/>
        <v>100</v>
      </c>
      <c r="O36" s="168" t="s">
        <v>686</v>
      </c>
      <c r="P36" s="174"/>
      <c r="Q36" s="166"/>
      <c r="R36" s="174"/>
    </row>
    <row r="37" spans="1:18" s="2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7">
        <v>3811</v>
      </c>
      <c r="K37" s="26" t="s">
        <v>55</v>
      </c>
      <c r="L37" s="54">
        <f>L38+L39</f>
        <v>104000</v>
      </c>
      <c r="M37" s="54">
        <f>M38+M39</f>
        <v>104000</v>
      </c>
      <c r="N37" s="95">
        <f t="shared" si="0"/>
        <v>100</v>
      </c>
      <c r="O37" s="168" t="s">
        <v>687</v>
      </c>
      <c r="P37" s="174"/>
      <c r="Q37" s="166"/>
      <c r="R37" s="174"/>
    </row>
    <row r="38" spans="1:18" s="3" customFormat="1" ht="12.75">
      <c r="A38" s="28"/>
      <c r="B38" s="28"/>
      <c r="C38" s="28"/>
      <c r="D38" s="28"/>
      <c r="E38" s="28"/>
      <c r="F38" s="28"/>
      <c r="G38" s="28"/>
      <c r="H38" s="28"/>
      <c r="I38" s="28" t="s">
        <v>56</v>
      </c>
      <c r="J38" s="29">
        <v>38114</v>
      </c>
      <c r="K38" s="28" t="s">
        <v>57</v>
      </c>
      <c r="L38" s="47">
        <v>76000</v>
      </c>
      <c r="M38" s="55">
        <v>76000</v>
      </c>
      <c r="N38" s="95">
        <f t="shared" si="0"/>
        <v>100</v>
      </c>
      <c r="O38" s="168" t="s">
        <v>688</v>
      </c>
      <c r="P38" s="175"/>
      <c r="Q38" s="164"/>
      <c r="R38" s="175"/>
    </row>
    <row r="39" spans="1:18" s="3" customFormat="1" ht="12.75">
      <c r="A39" s="28"/>
      <c r="B39" s="28"/>
      <c r="C39" s="28"/>
      <c r="D39" s="28"/>
      <c r="E39" s="28"/>
      <c r="F39" s="28"/>
      <c r="G39" s="28"/>
      <c r="H39" s="28"/>
      <c r="I39" s="28" t="s">
        <v>58</v>
      </c>
      <c r="J39" s="29">
        <v>38114</v>
      </c>
      <c r="K39" s="28" t="s">
        <v>59</v>
      </c>
      <c r="L39" s="47">
        <v>28000</v>
      </c>
      <c r="M39" s="55">
        <v>28000</v>
      </c>
      <c r="N39" s="95">
        <f t="shared" si="0"/>
        <v>100</v>
      </c>
      <c r="O39" s="168" t="s">
        <v>689</v>
      </c>
      <c r="P39" s="175"/>
      <c r="Q39" s="164"/>
      <c r="R39" s="175"/>
    </row>
    <row r="40" spans="1:18" ht="15">
      <c r="A40" s="42"/>
      <c r="B40" s="42"/>
      <c r="C40" s="42"/>
      <c r="D40" s="42"/>
      <c r="E40" s="42"/>
      <c r="F40" s="42"/>
      <c r="G40" s="42"/>
      <c r="H40" s="42"/>
      <c r="I40" s="39" t="s">
        <v>2</v>
      </c>
      <c r="J40" s="38" t="s">
        <v>39</v>
      </c>
      <c r="K40" s="39" t="s">
        <v>60</v>
      </c>
      <c r="L40" s="53">
        <f>L41</f>
        <v>45000</v>
      </c>
      <c r="M40" s="53">
        <f>M41</f>
        <v>45000</v>
      </c>
      <c r="N40" s="96">
        <f t="shared" si="0"/>
        <v>100</v>
      </c>
      <c r="O40" s="168" t="s">
        <v>690</v>
      </c>
      <c r="P40" s="176"/>
      <c r="Q40" s="143"/>
      <c r="R40" s="176"/>
    </row>
    <row r="41" spans="1:18" ht="15">
      <c r="A41" s="40"/>
      <c r="B41" s="40"/>
      <c r="C41" s="40"/>
      <c r="D41" s="40"/>
      <c r="E41" s="40"/>
      <c r="F41" s="40"/>
      <c r="G41" s="40"/>
      <c r="H41" s="40"/>
      <c r="I41" s="36" t="s">
        <v>5</v>
      </c>
      <c r="J41" s="35" t="s">
        <v>61</v>
      </c>
      <c r="K41" s="36" t="s">
        <v>62</v>
      </c>
      <c r="L41" s="52">
        <f>SUM(L42)</f>
        <v>45000</v>
      </c>
      <c r="M41" s="52">
        <f>SUM(M42)</f>
        <v>45000</v>
      </c>
      <c r="N41" s="8">
        <f t="shared" si="0"/>
        <v>100</v>
      </c>
      <c r="O41" s="168" t="s">
        <v>691</v>
      </c>
      <c r="P41" s="176"/>
      <c r="Q41" s="143"/>
      <c r="R41" s="176"/>
    </row>
    <row r="42" spans="1:18" ht="12.75" customHeight="1">
      <c r="A42" s="42"/>
      <c r="B42" s="42"/>
      <c r="C42" s="42"/>
      <c r="D42" s="42"/>
      <c r="E42" s="42"/>
      <c r="F42" s="42"/>
      <c r="G42" s="42"/>
      <c r="H42" s="42"/>
      <c r="I42" s="39" t="s">
        <v>7</v>
      </c>
      <c r="J42" s="38" t="s">
        <v>63</v>
      </c>
      <c r="K42" s="39" t="s">
        <v>64</v>
      </c>
      <c r="L42" s="53">
        <f aca="true" t="shared" si="1" ref="L42:M46">L43</f>
        <v>45000</v>
      </c>
      <c r="M42" s="53">
        <f t="shared" si="1"/>
        <v>45000</v>
      </c>
      <c r="N42" s="96">
        <f t="shared" si="0"/>
        <v>100</v>
      </c>
      <c r="O42" s="168" t="s">
        <v>692</v>
      </c>
      <c r="P42" s="176"/>
      <c r="Q42" s="143"/>
      <c r="R42" s="176"/>
    </row>
    <row r="43" spans="1:18" s="2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7">
        <v>3</v>
      </c>
      <c r="K43" s="26" t="s">
        <v>9</v>
      </c>
      <c r="L43" s="54">
        <f t="shared" si="1"/>
        <v>45000</v>
      </c>
      <c r="M43" s="54">
        <f t="shared" si="1"/>
        <v>45000</v>
      </c>
      <c r="N43" s="95">
        <f t="shared" si="0"/>
        <v>100</v>
      </c>
      <c r="O43" s="168" t="s">
        <v>693</v>
      </c>
      <c r="P43" s="174"/>
      <c r="Q43" s="166"/>
      <c r="R43" s="174"/>
    </row>
    <row r="44" spans="1:18" s="2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7">
        <v>38</v>
      </c>
      <c r="K44" s="26" t="s">
        <v>53</v>
      </c>
      <c r="L44" s="54">
        <f t="shared" si="1"/>
        <v>45000</v>
      </c>
      <c r="M44" s="54">
        <f t="shared" si="1"/>
        <v>45000</v>
      </c>
      <c r="N44" s="95">
        <f t="shared" si="0"/>
        <v>100</v>
      </c>
      <c r="O44" s="182" t="s">
        <v>694</v>
      </c>
      <c r="P44" s="183">
        <v>30000</v>
      </c>
      <c r="Q44" s="184">
        <v>500000</v>
      </c>
      <c r="R44" s="183">
        <v>500000</v>
      </c>
    </row>
    <row r="45" spans="1:18" s="2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7">
        <v>381</v>
      </c>
      <c r="K45" s="26" t="s">
        <v>54</v>
      </c>
      <c r="L45" s="54">
        <f t="shared" si="1"/>
        <v>45000</v>
      </c>
      <c r="M45" s="54">
        <f t="shared" si="1"/>
        <v>45000</v>
      </c>
      <c r="N45" s="95">
        <f t="shared" si="0"/>
        <v>100</v>
      </c>
      <c r="O45" s="179" t="s">
        <v>695</v>
      </c>
      <c r="P45" s="180">
        <v>30000</v>
      </c>
      <c r="Q45" s="185"/>
      <c r="R45" s="186"/>
    </row>
    <row r="46" spans="1:18" s="2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7">
        <v>3811</v>
      </c>
      <c r="K46" s="26" t="s">
        <v>55</v>
      </c>
      <c r="L46" s="54">
        <f t="shared" si="1"/>
        <v>45000</v>
      </c>
      <c r="M46" s="54">
        <f t="shared" si="1"/>
        <v>45000</v>
      </c>
      <c r="N46" s="95">
        <f t="shared" si="0"/>
        <v>100</v>
      </c>
      <c r="O46" s="187" t="s">
        <v>697</v>
      </c>
      <c r="P46" s="188">
        <v>50000</v>
      </c>
      <c r="Q46" s="189"/>
      <c r="R46" s="188"/>
    </row>
    <row r="47" spans="1:18" s="3" customFormat="1" ht="12.75">
      <c r="A47" s="28"/>
      <c r="B47" s="28"/>
      <c r="C47" s="28"/>
      <c r="D47" s="28"/>
      <c r="E47" s="28"/>
      <c r="F47" s="28"/>
      <c r="G47" s="28"/>
      <c r="H47" s="28"/>
      <c r="I47" s="28" t="s">
        <v>65</v>
      </c>
      <c r="J47" s="29">
        <v>38119</v>
      </c>
      <c r="K47" s="28" t="s">
        <v>66</v>
      </c>
      <c r="L47" s="47">
        <v>45000</v>
      </c>
      <c r="M47" s="55">
        <v>45000</v>
      </c>
      <c r="N47" s="95">
        <f t="shared" si="0"/>
        <v>100</v>
      </c>
      <c r="O47" s="179" t="s">
        <v>696</v>
      </c>
      <c r="P47" s="180">
        <v>50000</v>
      </c>
      <c r="Q47" s="181"/>
      <c r="R47" s="180"/>
    </row>
    <row r="48" spans="1:18" s="3" customFormat="1" ht="12.75">
      <c r="A48" s="44"/>
      <c r="B48" s="44"/>
      <c r="C48" s="44"/>
      <c r="D48" s="44"/>
      <c r="E48" s="44"/>
      <c r="F48" s="44"/>
      <c r="G48" s="44"/>
      <c r="H48" s="44"/>
      <c r="I48" s="44" t="s">
        <v>1</v>
      </c>
      <c r="J48" s="49" t="s">
        <v>67</v>
      </c>
      <c r="K48" s="44" t="s">
        <v>68</v>
      </c>
      <c r="L48" s="56">
        <f>SUM(L49,L284)</f>
        <v>8808220</v>
      </c>
      <c r="M48" s="56">
        <f>SUM(M49,M284)</f>
        <v>9058220</v>
      </c>
      <c r="N48" s="97">
        <f t="shared" si="0"/>
        <v>102.83825790000705</v>
      </c>
      <c r="O48" s="169" t="s">
        <v>698</v>
      </c>
      <c r="P48" s="177">
        <v>80000</v>
      </c>
      <c r="Q48" s="170"/>
      <c r="R48" s="177"/>
    </row>
    <row r="49" spans="1:18" s="3" customFormat="1" ht="12.75">
      <c r="A49" s="46"/>
      <c r="B49" s="46"/>
      <c r="C49" s="46"/>
      <c r="D49" s="46"/>
      <c r="E49" s="46"/>
      <c r="F49" s="46"/>
      <c r="G49" s="46"/>
      <c r="H49" s="46"/>
      <c r="I49" s="46" t="s">
        <v>506</v>
      </c>
      <c r="J49" s="50" t="s">
        <v>3</v>
      </c>
      <c r="K49" s="48" t="s">
        <v>74</v>
      </c>
      <c r="L49" s="57">
        <f>SUM(L50,L225,L249,L256,L277)</f>
        <v>8536945</v>
      </c>
      <c r="M49" s="57">
        <f>SUM(M50,M225,M249,M256,M277)</f>
        <v>8786945</v>
      </c>
      <c r="N49" s="98">
        <f t="shared" si="0"/>
        <v>102.92844805723827</v>
      </c>
      <c r="O49" s="179" t="s">
        <v>699</v>
      </c>
      <c r="P49" s="180">
        <v>80000</v>
      </c>
      <c r="Q49" s="181"/>
      <c r="R49" s="180"/>
    </row>
    <row r="50" spans="1:18" ht="15">
      <c r="A50" s="40"/>
      <c r="B50" s="40"/>
      <c r="C50" s="40"/>
      <c r="D50" s="40"/>
      <c r="E50" s="40"/>
      <c r="F50" s="40"/>
      <c r="G50" s="40"/>
      <c r="H50" s="40"/>
      <c r="I50" s="36" t="s">
        <v>5</v>
      </c>
      <c r="J50" s="35" t="s">
        <v>69</v>
      </c>
      <c r="K50" s="36" t="s">
        <v>4</v>
      </c>
      <c r="L50" s="52">
        <f>L51</f>
        <v>7282100</v>
      </c>
      <c r="M50" s="52">
        <f>M51</f>
        <v>7332100</v>
      </c>
      <c r="N50" s="93">
        <f t="shared" si="0"/>
        <v>100.68661512475796</v>
      </c>
      <c r="O50" s="143"/>
      <c r="P50" s="147"/>
      <c r="Q50" s="147"/>
      <c r="R50" s="147"/>
    </row>
    <row r="51" spans="1:18" ht="26.25">
      <c r="A51" s="31"/>
      <c r="B51" s="31"/>
      <c r="C51" s="31"/>
      <c r="D51" s="31"/>
      <c r="E51" s="31"/>
      <c r="F51" s="31"/>
      <c r="G51" s="31"/>
      <c r="H51" s="31"/>
      <c r="I51" s="34" t="s">
        <v>7</v>
      </c>
      <c r="J51" s="37" t="s">
        <v>70</v>
      </c>
      <c r="K51" s="34" t="s">
        <v>71</v>
      </c>
      <c r="L51" s="58">
        <f>L52+L197</f>
        <v>7282100</v>
      </c>
      <c r="M51" s="58">
        <f>M52+M197</f>
        <v>7332100</v>
      </c>
      <c r="N51" s="94">
        <f t="shared" si="0"/>
        <v>100.68661512475796</v>
      </c>
      <c r="O51" s="196" t="s">
        <v>700</v>
      </c>
      <c r="P51" s="147"/>
      <c r="Q51" s="147"/>
      <c r="R51" s="147"/>
    </row>
    <row r="52" spans="1:18" s="2" customFormat="1" ht="20.25" customHeight="1">
      <c r="A52" s="26"/>
      <c r="B52" s="26"/>
      <c r="C52" s="26"/>
      <c r="D52" s="26"/>
      <c r="E52" s="26"/>
      <c r="F52" s="26"/>
      <c r="G52" s="26"/>
      <c r="H52" s="26"/>
      <c r="I52" s="26"/>
      <c r="J52" s="27">
        <v>3</v>
      </c>
      <c r="K52" s="26" t="s">
        <v>9</v>
      </c>
      <c r="L52" s="54">
        <f>L53+L69+L164+L173+L179+L183</f>
        <v>3587100</v>
      </c>
      <c r="M52" s="54">
        <f>M53+M69+M164+M173+M179+M183</f>
        <v>3897100</v>
      </c>
      <c r="N52" s="95">
        <f t="shared" si="0"/>
        <v>108.64207855928187</v>
      </c>
      <c r="O52" s="190" t="s">
        <v>701</v>
      </c>
      <c r="P52" s="191">
        <v>172000</v>
      </c>
      <c r="Q52" s="191">
        <v>172000</v>
      </c>
      <c r="R52" s="191">
        <v>172000</v>
      </c>
    </row>
    <row r="53" spans="1:18" s="2" customFormat="1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7">
        <v>31</v>
      </c>
      <c r="K53" s="26" t="s">
        <v>10</v>
      </c>
      <c r="L53" s="54">
        <f>SUM(L54,L57,L63)</f>
        <v>586100</v>
      </c>
      <c r="M53" s="54">
        <f>SUM(M54,M57,M63)</f>
        <v>586100</v>
      </c>
      <c r="N53" s="95">
        <f t="shared" si="0"/>
        <v>100</v>
      </c>
      <c r="O53" s="190" t="s">
        <v>535</v>
      </c>
      <c r="P53" s="191">
        <v>6415400</v>
      </c>
      <c r="Q53" s="191">
        <v>6584400</v>
      </c>
      <c r="R53" s="191">
        <v>6584400</v>
      </c>
    </row>
    <row r="54" spans="1:18" s="2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7">
        <v>311</v>
      </c>
      <c r="K54" s="26" t="s">
        <v>11</v>
      </c>
      <c r="L54" s="54">
        <f>L55</f>
        <v>475000</v>
      </c>
      <c r="M54" s="54">
        <f>M55</f>
        <v>475000</v>
      </c>
      <c r="N54" s="95">
        <f t="shared" si="0"/>
        <v>100</v>
      </c>
      <c r="O54" s="190" t="s">
        <v>702</v>
      </c>
      <c r="P54" s="191">
        <v>50000</v>
      </c>
      <c r="Q54" s="191">
        <v>10600</v>
      </c>
      <c r="R54" s="191">
        <v>10700</v>
      </c>
    </row>
    <row r="55" spans="1:18" s="2" customFormat="1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7">
        <v>3111</v>
      </c>
      <c r="K55" s="26" t="s">
        <v>12</v>
      </c>
      <c r="L55" s="54">
        <f>L56</f>
        <v>475000</v>
      </c>
      <c r="M55" s="54">
        <f>M56</f>
        <v>475000</v>
      </c>
      <c r="N55" s="95">
        <f t="shared" si="0"/>
        <v>100</v>
      </c>
      <c r="O55" s="190" t="s">
        <v>635</v>
      </c>
      <c r="P55" s="191">
        <v>400000</v>
      </c>
      <c r="Q55" s="191">
        <v>400000</v>
      </c>
      <c r="R55" s="191">
        <v>400000</v>
      </c>
    </row>
    <row r="56" spans="1:18" s="3" customFormat="1" ht="22.5" customHeight="1">
      <c r="A56" s="28"/>
      <c r="B56" s="28"/>
      <c r="C56" s="28"/>
      <c r="D56" s="28"/>
      <c r="E56" s="28"/>
      <c r="F56" s="28"/>
      <c r="G56" s="28"/>
      <c r="H56" s="28"/>
      <c r="I56" s="28" t="s">
        <v>83</v>
      </c>
      <c r="J56" s="29">
        <v>31111</v>
      </c>
      <c r="K56" s="28" t="s">
        <v>84</v>
      </c>
      <c r="L56" s="47">
        <v>475000</v>
      </c>
      <c r="M56" s="55">
        <v>475000</v>
      </c>
      <c r="N56" s="95">
        <f aca="true" t="shared" si="2" ref="N56:N119">(M56/L56)*100</f>
        <v>100</v>
      </c>
      <c r="O56" s="192" t="s">
        <v>703</v>
      </c>
      <c r="P56" s="193">
        <f>SUM(P52:P55)</f>
        <v>7037400</v>
      </c>
      <c r="Q56" s="193">
        <f>SUM(Q52:Q55)</f>
        <v>7167000</v>
      </c>
      <c r="R56" s="193">
        <f>SUM(R52:R55)</f>
        <v>7167100</v>
      </c>
    </row>
    <row r="57" spans="1:14" s="2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7">
        <v>312</v>
      </c>
      <c r="K57" s="26" t="s">
        <v>14</v>
      </c>
      <c r="L57" s="54">
        <f>L58</f>
        <v>29000</v>
      </c>
      <c r="M57" s="54">
        <f>M58</f>
        <v>29000</v>
      </c>
      <c r="N57" s="95">
        <f t="shared" si="2"/>
        <v>100</v>
      </c>
    </row>
    <row r="58" spans="1:14" s="2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7">
        <v>3121</v>
      </c>
      <c r="K58" s="26" t="s">
        <v>14</v>
      </c>
      <c r="L58" s="54">
        <f>L59+L60+L61+L62</f>
        <v>29000</v>
      </c>
      <c r="M58" s="54">
        <f>M59+M60+M61+M62</f>
        <v>29000</v>
      </c>
      <c r="N58" s="95">
        <f t="shared" si="2"/>
        <v>100</v>
      </c>
    </row>
    <row r="59" spans="1:14" s="3" customFormat="1" ht="12.75">
      <c r="A59" s="28"/>
      <c r="B59" s="28"/>
      <c r="C59" s="28"/>
      <c r="D59" s="28"/>
      <c r="E59" s="28"/>
      <c r="F59" s="28"/>
      <c r="G59" s="28"/>
      <c r="H59" s="28"/>
      <c r="I59" s="28" t="s">
        <v>85</v>
      </c>
      <c r="J59" s="29">
        <v>31211</v>
      </c>
      <c r="K59" s="28" t="s">
        <v>86</v>
      </c>
      <c r="L59" s="47">
        <v>5000</v>
      </c>
      <c r="M59" s="55">
        <v>5000</v>
      </c>
      <c r="N59" s="95">
        <f t="shared" si="2"/>
        <v>100</v>
      </c>
    </row>
    <row r="60" spans="1:14" s="3" customFormat="1" ht="12.75">
      <c r="A60" s="28"/>
      <c r="B60" s="28"/>
      <c r="C60" s="28"/>
      <c r="D60" s="28"/>
      <c r="E60" s="28"/>
      <c r="F60" s="28"/>
      <c r="G60" s="28"/>
      <c r="H60" s="28"/>
      <c r="I60" s="28" t="s">
        <v>87</v>
      </c>
      <c r="J60" s="29">
        <v>31213</v>
      </c>
      <c r="K60" s="28" t="s">
        <v>15</v>
      </c>
      <c r="L60" s="47">
        <v>3000</v>
      </c>
      <c r="M60" s="55">
        <v>3000</v>
      </c>
      <c r="N60" s="95">
        <f t="shared" si="2"/>
        <v>100</v>
      </c>
    </row>
    <row r="61" spans="1:14" s="3" customFormat="1" ht="12.75">
      <c r="A61" s="28"/>
      <c r="B61" s="28"/>
      <c r="C61" s="28"/>
      <c r="D61" s="28"/>
      <c r="E61" s="28"/>
      <c r="F61" s="28"/>
      <c r="G61" s="28"/>
      <c r="H61" s="28"/>
      <c r="I61" s="28" t="s">
        <v>88</v>
      </c>
      <c r="J61" s="29">
        <v>31215</v>
      </c>
      <c r="K61" s="28" t="s">
        <v>17</v>
      </c>
      <c r="L61" s="47">
        <v>6000</v>
      </c>
      <c r="M61" s="55">
        <v>6000</v>
      </c>
      <c r="N61" s="95">
        <f t="shared" si="2"/>
        <v>100</v>
      </c>
    </row>
    <row r="62" spans="1:14" s="3" customFormat="1" ht="12.75">
      <c r="A62" s="28"/>
      <c r="B62" s="28"/>
      <c r="C62" s="28"/>
      <c r="D62" s="28"/>
      <c r="E62" s="28"/>
      <c r="F62" s="28"/>
      <c r="G62" s="28"/>
      <c r="H62" s="28"/>
      <c r="I62" s="28" t="s">
        <v>89</v>
      </c>
      <c r="J62" s="29">
        <v>31219</v>
      </c>
      <c r="K62" s="28" t="s">
        <v>18</v>
      </c>
      <c r="L62" s="47">
        <v>15000</v>
      </c>
      <c r="M62" s="55">
        <v>15000</v>
      </c>
      <c r="N62" s="95">
        <f t="shared" si="2"/>
        <v>100</v>
      </c>
    </row>
    <row r="63" spans="1:14" s="2" customFormat="1" ht="12.75">
      <c r="A63" s="26"/>
      <c r="B63" s="26"/>
      <c r="C63" s="26"/>
      <c r="D63" s="26"/>
      <c r="E63" s="26"/>
      <c r="F63" s="26"/>
      <c r="G63" s="26"/>
      <c r="H63" s="26"/>
      <c r="I63" s="26"/>
      <c r="J63" s="27">
        <v>313</v>
      </c>
      <c r="K63" s="26" t="s">
        <v>19</v>
      </c>
      <c r="L63" s="54">
        <f>L64+L67</f>
        <v>82100</v>
      </c>
      <c r="M63" s="54">
        <f>M64+M67</f>
        <v>82100</v>
      </c>
      <c r="N63" s="95">
        <f t="shared" si="2"/>
        <v>100</v>
      </c>
    </row>
    <row r="64" spans="1:14" s="2" customFormat="1" ht="12.75">
      <c r="A64" s="26"/>
      <c r="B64" s="26"/>
      <c r="C64" s="26"/>
      <c r="D64" s="26"/>
      <c r="E64" s="26"/>
      <c r="F64" s="26"/>
      <c r="G64" s="26"/>
      <c r="H64" s="26"/>
      <c r="I64" s="26"/>
      <c r="J64" s="27">
        <v>3132</v>
      </c>
      <c r="K64" s="26" t="s">
        <v>20</v>
      </c>
      <c r="L64" s="54">
        <f>L65+L66</f>
        <v>74000</v>
      </c>
      <c r="M64" s="54">
        <f>M65+M66</f>
        <v>74000</v>
      </c>
      <c r="N64" s="95">
        <f t="shared" si="2"/>
        <v>100</v>
      </c>
    </row>
    <row r="65" spans="1:14" s="3" customFormat="1" ht="12.75">
      <c r="A65" s="28"/>
      <c r="B65" s="28"/>
      <c r="C65" s="28"/>
      <c r="D65" s="28"/>
      <c r="E65" s="28"/>
      <c r="F65" s="28"/>
      <c r="G65" s="28"/>
      <c r="H65" s="28"/>
      <c r="I65" s="28" t="s">
        <v>90</v>
      </c>
      <c r="J65" s="29">
        <v>31321</v>
      </c>
      <c r="K65" s="28" t="s">
        <v>91</v>
      </c>
      <c r="L65" s="47">
        <v>71600</v>
      </c>
      <c r="M65" s="55">
        <v>71600</v>
      </c>
      <c r="N65" s="95">
        <f t="shared" si="2"/>
        <v>100</v>
      </c>
    </row>
    <row r="66" spans="1:14" s="3" customFormat="1" ht="12.75">
      <c r="A66" s="28"/>
      <c r="B66" s="28"/>
      <c r="C66" s="28"/>
      <c r="D66" s="28"/>
      <c r="E66" s="28"/>
      <c r="F66" s="28"/>
      <c r="G66" s="28"/>
      <c r="H66" s="28"/>
      <c r="I66" s="28" t="s">
        <v>92</v>
      </c>
      <c r="J66" s="29">
        <v>31322</v>
      </c>
      <c r="K66" s="28" t="s">
        <v>93</v>
      </c>
      <c r="L66" s="47">
        <v>2400</v>
      </c>
      <c r="M66" s="55">
        <v>2400</v>
      </c>
      <c r="N66" s="95">
        <f t="shared" si="2"/>
        <v>100</v>
      </c>
    </row>
    <row r="67" spans="1:14" s="2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7">
        <v>3133</v>
      </c>
      <c r="K67" s="26" t="s">
        <v>21</v>
      </c>
      <c r="L67" s="54">
        <f>L68</f>
        <v>8100</v>
      </c>
      <c r="M67" s="54">
        <f>M68</f>
        <v>8100</v>
      </c>
      <c r="N67" s="95">
        <f t="shared" si="2"/>
        <v>100</v>
      </c>
    </row>
    <row r="68" spans="1:14" s="3" customFormat="1" ht="12.75">
      <c r="A68" s="28"/>
      <c r="B68" s="28"/>
      <c r="C68" s="28"/>
      <c r="D68" s="28"/>
      <c r="E68" s="28"/>
      <c r="F68" s="28"/>
      <c r="G68" s="28"/>
      <c r="H68" s="28"/>
      <c r="I68" s="28" t="s">
        <v>94</v>
      </c>
      <c r="J68" s="29">
        <v>31331</v>
      </c>
      <c r="K68" s="28" t="s">
        <v>23</v>
      </c>
      <c r="L68" s="47">
        <v>8100</v>
      </c>
      <c r="M68" s="55">
        <v>8100</v>
      </c>
      <c r="N68" s="95">
        <f t="shared" si="2"/>
        <v>100</v>
      </c>
    </row>
    <row r="69" spans="1:14" s="2" customFormat="1" ht="12.75">
      <c r="A69" s="26"/>
      <c r="B69" s="26"/>
      <c r="C69" s="26"/>
      <c r="D69" s="26"/>
      <c r="E69" s="26"/>
      <c r="F69" s="26"/>
      <c r="G69" s="26"/>
      <c r="H69" s="26"/>
      <c r="I69" s="26"/>
      <c r="J69" s="27">
        <v>32</v>
      </c>
      <c r="K69" s="26" t="s">
        <v>24</v>
      </c>
      <c r="L69" s="54">
        <f>L70+L80+L100+L149</f>
        <v>2515000</v>
      </c>
      <c r="M69" s="54">
        <f>M70+M80+M100+M149</f>
        <v>2825000</v>
      </c>
      <c r="N69" s="95">
        <f t="shared" si="2"/>
        <v>112.32604373757455</v>
      </c>
    </row>
    <row r="70" spans="1:14" s="2" customFormat="1" ht="12.75">
      <c r="A70" s="26"/>
      <c r="B70" s="26"/>
      <c r="C70" s="26"/>
      <c r="D70" s="26"/>
      <c r="E70" s="26"/>
      <c r="F70" s="26"/>
      <c r="G70" s="26"/>
      <c r="H70" s="26"/>
      <c r="I70" s="26"/>
      <c r="J70" s="27">
        <v>321</v>
      </c>
      <c r="K70" s="26" t="s">
        <v>25</v>
      </c>
      <c r="L70" s="54">
        <f>L71+L75+L77</f>
        <v>93500</v>
      </c>
      <c r="M70" s="54">
        <f>M71+M75+M77</f>
        <v>93500</v>
      </c>
      <c r="N70" s="95">
        <f t="shared" si="2"/>
        <v>100</v>
      </c>
    </row>
    <row r="71" spans="1:14" s="2" customFormat="1" ht="12.75">
      <c r="A71" s="26"/>
      <c r="B71" s="26"/>
      <c r="C71" s="26"/>
      <c r="D71" s="26"/>
      <c r="E71" s="26"/>
      <c r="F71" s="26"/>
      <c r="G71" s="26"/>
      <c r="H71" s="26"/>
      <c r="I71" s="26"/>
      <c r="J71" s="27">
        <v>3211</v>
      </c>
      <c r="K71" s="26" t="s">
        <v>26</v>
      </c>
      <c r="L71" s="54">
        <f>L72+L73+L74</f>
        <v>25000</v>
      </c>
      <c r="M71" s="54">
        <f>M72+M73+M74</f>
        <v>25000</v>
      </c>
      <c r="N71" s="95">
        <f t="shared" si="2"/>
        <v>100</v>
      </c>
    </row>
    <row r="72" spans="1:14" s="3" customFormat="1" ht="12.75">
      <c r="A72" s="28"/>
      <c r="B72" s="28"/>
      <c r="C72" s="28"/>
      <c r="D72" s="28"/>
      <c r="E72" s="28"/>
      <c r="F72" s="28"/>
      <c r="G72" s="28"/>
      <c r="H72" s="28"/>
      <c r="I72" s="28" t="s">
        <v>95</v>
      </c>
      <c r="J72" s="29">
        <v>32111</v>
      </c>
      <c r="K72" s="28" t="s">
        <v>96</v>
      </c>
      <c r="L72" s="47">
        <v>4000</v>
      </c>
      <c r="M72" s="55">
        <v>4000</v>
      </c>
      <c r="N72" s="95">
        <f t="shared" si="2"/>
        <v>100</v>
      </c>
    </row>
    <row r="73" spans="1:14" s="3" customFormat="1" ht="12.75">
      <c r="A73" s="28"/>
      <c r="B73" s="28"/>
      <c r="C73" s="28"/>
      <c r="D73" s="28"/>
      <c r="E73" s="28"/>
      <c r="F73" s="28"/>
      <c r="G73" s="28"/>
      <c r="H73" s="28"/>
      <c r="I73" s="28" t="s">
        <v>97</v>
      </c>
      <c r="J73" s="29">
        <v>32115</v>
      </c>
      <c r="K73" s="28" t="s">
        <v>28</v>
      </c>
      <c r="L73" s="47">
        <v>20000</v>
      </c>
      <c r="M73" s="55">
        <v>20000</v>
      </c>
      <c r="N73" s="95">
        <f t="shared" si="2"/>
        <v>100</v>
      </c>
    </row>
    <row r="74" spans="1:14" s="3" customFormat="1" ht="12.75">
      <c r="A74" s="28"/>
      <c r="B74" s="28"/>
      <c r="C74" s="28"/>
      <c r="D74" s="28"/>
      <c r="E74" s="28"/>
      <c r="F74" s="28"/>
      <c r="G74" s="28"/>
      <c r="H74" s="28"/>
      <c r="I74" s="28" t="s">
        <v>98</v>
      </c>
      <c r="J74" s="29">
        <v>32119</v>
      </c>
      <c r="K74" s="28" t="s">
        <v>30</v>
      </c>
      <c r="L74" s="47">
        <v>1000</v>
      </c>
      <c r="M74" s="55">
        <v>1000</v>
      </c>
      <c r="N74" s="95">
        <f t="shared" si="2"/>
        <v>100</v>
      </c>
    </row>
    <row r="75" spans="1:14" s="2" customFormat="1" ht="12.75">
      <c r="A75" s="26"/>
      <c r="B75" s="26"/>
      <c r="C75" s="26"/>
      <c r="D75" s="26"/>
      <c r="E75" s="26"/>
      <c r="F75" s="26"/>
      <c r="G75" s="26"/>
      <c r="H75" s="26"/>
      <c r="I75" s="26"/>
      <c r="J75" s="27">
        <v>3212</v>
      </c>
      <c r="K75" s="26" t="s">
        <v>31</v>
      </c>
      <c r="L75" s="54">
        <f>L76</f>
        <v>50000</v>
      </c>
      <c r="M75" s="54">
        <f>M76</f>
        <v>50000</v>
      </c>
      <c r="N75" s="95">
        <f t="shared" si="2"/>
        <v>100</v>
      </c>
    </row>
    <row r="76" spans="1:14" s="3" customFormat="1" ht="12.75">
      <c r="A76" s="28"/>
      <c r="B76" s="28"/>
      <c r="C76" s="28"/>
      <c r="D76" s="28"/>
      <c r="E76" s="28"/>
      <c r="F76" s="28"/>
      <c r="G76" s="28"/>
      <c r="H76" s="28"/>
      <c r="I76" s="28" t="s">
        <v>99</v>
      </c>
      <c r="J76" s="29">
        <v>32121</v>
      </c>
      <c r="K76" s="28" t="s">
        <v>100</v>
      </c>
      <c r="L76" s="47">
        <v>50000</v>
      </c>
      <c r="M76" s="55">
        <v>50000</v>
      </c>
      <c r="N76" s="95">
        <f t="shared" si="2"/>
        <v>100</v>
      </c>
    </row>
    <row r="77" spans="1:14" s="2" customFormat="1" ht="12.75">
      <c r="A77" s="26"/>
      <c r="B77" s="26"/>
      <c r="C77" s="26"/>
      <c r="D77" s="26"/>
      <c r="E77" s="26"/>
      <c r="F77" s="26"/>
      <c r="G77" s="26"/>
      <c r="H77" s="26"/>
      <c r="I77" s="26"/>
      <c r="J77" s="27">
        <v>3213</v>
      </c>
      <c r="K77" s="26" t="s">
        <v>34</v>
      </c>
      <c r="L77" s="54">
        <f>L78+L79</f>
        <v>18500</v>
      </c>
      <c r="M77" s="54">
        <f>M78+M79</f>
        <v>18500</v>
      </c>
      <c r="N77" s="95">
        <f t="shared" si="2"/>
        <v>100</v>
      </c>
    </row>
    <row r="78" spans="1:14" s="3" customFormat="1" ht="12.75">
      <c r="A78" s="28"/>
      <c r="B78" s="28"/>
      <c r="C78" s="28"/>
      <c r="D78" s="28"/>
      <c r="E78" s="28"/>
      <c r="F78" s="28"/>
      <c r="G78" s="28"/>
      <c r="H78" s="28"/>
      <c r="I78" s="28" t="s">
        <v>101</v>
      </c>
      <c r="J78" s="29">
        <v>32131</v>
      </c>
      <c r="K78" s="28" t="s">
        <v>36</v>
      </c>
      <c r="L78" s="47">
        <v>8500</v>
      </c>
      <c r="M78" s="55">
        <v>8500</v>
      </c>
      <c r="N78" s="95">
        <f t="shared" si="2"/>
        <v>100</v>
      </c>
    </row>
    <row r="79" spans="1:14" s="3" customFormat="1" ht="12.75">
      <c r="A79" s="28"/>
      <c r="B79" s="28"/>
      <c r="C79" s="28"/>
      <c r="D79" s="28"/>
      <c r="E79" s="28"/>
      <c r="F79" s="28"/>
      <c r="G79" s="28"/>
      <c r="H79" s="28"/>
      <c r="I79" s="28" t="s">
        <v>102</v>
      </c>
      <c r="J79" s="29">
        <v>32132</v>
      </c>
      <c r="K79" s="28" t="s">
        <v>103</v>
      </c>
      <c r="L79" s="47">
        <v>10000</v>
      </c>
      <c r="M79" s="55">
        <v>10000</v>
      </c>
      <c r="N79" s="95">
        <f t="shared" si="2"/>
        <v>100</v>
      </c>
    </row>
    <row r="80" spans="1:14" s="2" customFormat="1" ht="12.75">
      <c r="A80" s="26"/>
      <c r="B80" s="26"/>
      <c r="C80" s="26"/>
      <c r="D80" s="26"/>
      <c r="E80" s="26"/>
      <c r="F80" s="26"/>
      <c r="G80" s="26"/>
      <c r="H80" s="26"/>
      <c r="I80" s="26"/>
      <c r="J80" s="27">
        <v>322</v>
      </c>
      <c r="K80" s="26" t="s">
        <v>104</v>
      </c>
      <c r="L80" s="54">
        <f>L81+L86+L91+L95+L98</f>
        <v>494000</v>
      </c>
      <c r="M80" s="54">
        <f>M81+M86+M91+M95+M98</f>
        <v>604000</v>
      </c>
      <c r="N80" s="95">
        <f t="shared" si="2"/>
        <v>122.2672064777328</v>
      </c>
    </row>
    <row r="81" spans="1:14" s="2" customFormat="1" ht="12.75">
      <c r="A81" s="26"/>
      <c r="B81" s="26"/>
      <c r="C81" s="26"/>
      <c r="D81" s="26"/>
      <c r="E81" s="26"/>
      <c r="F81" s="26"/>
      <c r="G81" s="26"/>
      <c r="H81" s="26"/>
      <c r="I81" s="26"/>
      <c r="J81" s="27">
        <v>3221</v>
      </c>
      <c r="K81" s="26" t="s">
        <v>105</v>
      </c>
      <c r="L81" s="54">
        <f>L82+L83+L84+L85</f>
        <v>52000</v>
      </c>
      <c r="M81" s="54">
        <f>M82+M83+M84+M85</f>
        <v>52000</v>
      </c>
      <c r="N81" s="95">
        <f t="shared" si="2"/>
        <v>100</v>
      </c>
    </row>
    <row r="82" spans="1:14" s="3" customFormat="1" ht="12.75">
      <c r="A82" s="28"/>
      <c r="B82" s="28"/>
      <c r="C82" s="28"/>
      <c r="D82" s="28"/>
      <c r="E82" s="28"/>
      <c r="F82" s="28"/>
      <c r="G82" s="28"/>
      <c r="H82" s="28"/>
      <c r="I82" s="28" t="s">
        <v>106</v>
      </c>
      <c r="J82" s="29">
        <v>32211</v>
      </c>
      <c r="K82" s="28" t="s">
        <v>107</v>
      </c>
      <c r="L82" s="47">
        <v>35000</v>
      </c>
      <c r="M82" s="55">
        <v>35000</v>
      </c>
      <c r="N82" s="95">
        <f t="shared" si="2"/>
        <v>100</v>
      </c>
    </row>
    <row r="83" spans="1:14" s="3" customFormat="1" ht="12.75">
      <c r="A83" s="28"/>
      <c r="B83" s="28"/>
      <c r="C83" s="28"/>
      <c r="D83" s="28"/>
      <c r="E83" s="28"/>
      <c r="F83" s="28"/>
      <c r="G83" s="28"/>
      <c r="H83" s="28"/>
      <c r="I83" s="28" t="s">
        <v>108</v>
      </c>
      <c r="J83" s="29">
        <v>32212</v>
      </c>
      <c r="K83" s="28" t="s">
        <v>109</v>
      </c>
      <c r="L83" s="47">
        <v>7000</v>
      </c>
      <c r="M83" s="55">
        <v>7000</v>
      </c>
      <c r="N83" s="95">
        <f t="shared" si="2"/>
        <v>100</v>
      </c>
    </row>
    <row r="84" spans="1:14" s="3" customFormat="1" ht="12.75">
      <c r="A84" s="28"/>
      <c r="B84" s="28"/>
      <c r="C84" s="28"/>
      <c r="D84" s="28"/>
      <c r="E84" s="28"/>
      <c r="F84" s="28"/>
      <c r="G84" s="28"/>
      <c r="H84" s="28"/>
      <c r="I84" s="28" t="s">
        <v>110</v>
      </c>
      <c r="J84" s="29">
        <v>32214</v>
      </c>
      <c r="K84" s="28" t="s">
        <v>111</v>
      </c>
      <c r="L84" s="47">
        <v>8000</v>
      </c>
      <c r="M84" s="55">
        <v>8000</v>
      </c>
      <c r="N84" s="95">
        <f t="shared" si="2"/>
        <v>100</v>
      </c>
    </row>
    <row r="85" spans="1:14" s="3" customFormat="1" ht="12.75">
      <c r="A85" s="28"/>
      <c r="B85" s="28"/>
      <c r="C85" s="28"/>
      <c r="D85" s="28"/>
      <c r="E85" s="28"/>
      <c r="F85" s="28"/>
      <c r="G85" s="28"/>
      <c r="H85" s="28"/>
      <c r="I85" s="28" t="s">
        <v>112</v>
      </c>
      <c r="J85" s="29">
        <v>32219</v>
      </c>
      <c r="K85" s="28" t="s">
        <v>113</v>
      </c>
      <c r="L85" s="47">
        <v>2000</v>
      </c>
      <c r="M85" s="55">
        <v>2000</v>
      </c>
      <c r="N85" s="95">
        <f t="shared" si="2"/>
        <v>100</v>
      </c>
    </row>
    <row r="86" spans="1:14" s="2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7">
        <v>3223</v>
      </c>
      <c r="K86" s="26" t="s">
        <v>114</v>
      </c>
      <c r="L86" s="54">
        <f>L87+L88+L89+L90</f>
        <v>410000</v>
      </c>
      <c r="M86" s="54">
        <f>M87+M88+M89+M90</f>
        <v>460000</v>
      </c>
      <c r="N86" s="95">
        <f t="shared" si="2"/>
        <v>112.19512195121952</v>
      </c>
    </row>
    <row r="87" spans="1:14" s="3" customFormat="1" ht="12.75">
      <c r="A87" s="28"/>
      <c r="B87" s="28"/>
      <c r="C87" s="28"/>
      <c r="D87" s="28"/>
      <c r="E87" s="28"/>
      <c r="F87" s="28"/>
      <c r="G87" s="28"/>
      <c r="H87" s="28"/>
      <c r="I87" s="28" t="s">
        <v>115</v>
      </c>
      <c r="J87" s="29">
        <v>32231</v>
      </c>
      <c r="K87" s="28" t="s">
        <v>116</v>
      </c>
      <c r="L87" s="47">
        <v>90000</v>
      </c>
      <c r="M87" s="55">
        <v>90000</v>
      </c>
      <c r="N87" s="95">
        <f t="shared" si="2"/>
        <v>100</v>
      </c>
    </row>
    <row r="88" spans="1:14" s="3" customFormat="1" ht="12.75">
      <c r="A88" s="28"/>
      <c r="B88" s="28"/>
      <c r="C88" s="28"/>
      <c r="D88" s="28"/>
      <c r="E88" s="28"/>
      <c r="F88" s="28"/>
      <c r="G88" s="28"/>
      <c r="H88" s="28"/>
      <c r="I88" s="28" t="s">
        <v>117</v>
      </c>
      <c r="J88" s="29">
        <v>32231</v>
      </c>
      <c r="K88" s="28" t="s">
        <v>118</v>
      </c>
      <c r="L88" s="47">
        <v>200000</v>
      </c>
      <c r="M88" s="55">
        <v>250000</v>
      </c>
      <c r="N88" s="95">
        <f t="shared" si="2"/>
        <v>125</v>
      </c>
    </row>
    <row r="89" spans="1:14" s="3" customFormat="1" ht="12.75">
      <c r="A89" s="28"/>
      <c r="B89" s="28"/>
      <c r="C89" s="28"/>
      <c r="D89" s="28"/>
      <c r="E89" s="28"/>
      <c r="F89" s="28"/>
      <c r="G89" s="28"/>
      <c r="H89" s="28"/>
      <c r="I89" s="28" t="s">
        <v>119</v>
      </c>
      <c r="J89" s="29">
        <v>32234</v>
      </c>
      <c r="K89" s="28" t="s">
        <v>120</v>
      </c>
      <c r="L89" s="47">
        <v>20000</v>
      </c>
      <c r="M89" s="55">
        <v>20000</v>
      </c>
      <c r="N89" s="95">
        <f t="shared" si="2"/>
        <v>100</v>
      </c>
    </row>
    <row r="90" spans="1:14" s="3" customFormat="1" ht="12.75">
      <c r="A90" s="28"/>
      <c r="B90" s="28"/>
      <c r="C90" s="28"/>
      <c r="D90" s="28"/>
      <c r="E90" s="28"/>
      <c r="F90" s="28"/>
      <c r="G90" s="28"/>
      <c r="H90" s="28"/>
      <c r="I90" s="28" t="s">
        <v>121</v>
      </c>
      <c r="J90" s="29">
        <v>32239</v>
      </c>
      <c r="K90" s="28" t="s">
        <v>122</v>
      </c>
      <c r="L90" s="47">
        <v>100000</v>
      </c>
      <c r="M90" s="55">
        <v>100000</v>
      </c>
      <c r="N90" s="95">
        <f t="shared" si="2"/>
        <v>100</v>
      </c>
    </row>
    <row r="91" spans="1:14" s="2" customFormat="1" ht="12.75">
      <c r="A91" s="26"/>
      <c r="B91" s="26"/>
      <c r="C91" s="26"/>
      <c r="D91" s="26"/>
      <c r="E91" s="26"/>
      <c r="F91" s="26"/>
      <c r="G91" s="26"/>
      <c r="H91" s="26"/>
      <c r="I91" s="26"/>
      <c r="J91" s="27">
        <v>3224</v>
      </c>
      <c r="K91" s="26" t="s">
        <v>123</v>
      </c>
      <c r="L91" s="54">
        <f>L92+L93+L94</f>
        <v>19000</v>
      </c>
      <c r="M91" s="54">
        <f>M92+M93+M94</f>
        <v>79000</v>
      </c>
      <c r="N91" s="95">
        <f t="shared" si="2"/>
        <v>415.7894736842105</v>
      </c>
    </row>
    <row r="92" spans="1:14" s="3" customFormat="1" ht="12.75">
      <c r="A92" s="28"/>
      <c r="B92" s="28"/>
      <c r="C92" s="28"/>
      <c r="D92" s="28"/>
      <c r="E92" s="28"/>
      <c r="F92" s="28"/>
      <c r="G92" s="28"/>
      <c r="H92" s="28"/>
      <c r="I92" s="28" t="s">
        <v>124</v>
      </c>
      <c r="J92" s="29">
        <v>32241</v>
      </c>
      <c r="K92" s="28" t="s">
        <v>125</v>
      </c>
      <c r="L92" s="47">
        <v>5000</v>
      </c>
      <c r="M92" s="55">
        <v>65000</v>
      </c>
      <c r="N92" s="95">
        <f t="shared" si="2"/>
        <v>1300</v>
      </c>
    </row>
    <row r="93" spans="1:14" s="3" customFormat="1" ht="12.75">
      <c r="A93" s="28"/>
      <c r="B93" s="28"/>
      <c r="C93" s="28"/>
      <c r="D93" s="28"/>
      <c r="E93" s="28"/>
      <c r="F93" s="28"/>
      <c r="G93" s="28"/>
      <c r="H93" s="28"/>
      <c r="I93" s="28" t="s">
        <v>126</v>
      </c>
      <c r="J93" s="29">
        <v>32242</v>
      </c>
      <c r="K93" s="28" t="s">
        <v>127</v>
      </c>
      <c r="L93" s="47">
        <v>6000</v>
      </c>
      <c r="M93" s="55">
        <v>6000</v>
      </c>
      <c r="N93" s="95">
        <f t="shared" si="2"/>
        <v>100</v>
      </c>
    </row>
    <row r="94" spans="1:14" s="3" customFormat="1" ht="12.75">
      <c r="A94" s="28"/>
      <c r="B94" s="28"/>
      <c r="C94" s="28"/>
      <c r="D94" s="28"/>
      <c r="E94" s="28"/>
      <c r="F94" s="28"/>
      <c r="G94" s="28"/>
      <c r="H94" s="28"/>
      <c r="I94" s="28" t="s">
        <v>128</v>
      </c>
      <c r="J94" s="29">
        <v>32243</v>
      </c>
      <c r="K94" s="28" t="s">
        <v>129</v>
      </c>
      <c r="L94" s="47">
        <v>8000</v>
      </c>
      <c r="M94" s="55">
        <v>8000</v>
      </c>
      <c r="N94" s="95">
        <f t="shared" si="2"/>
        <v>100</v>
      </c>
    </row>
    <row r="95" spans="1:14" s="2" customFormat="1" ht="12.75">
      <c r="A95" s="26"/>
      <c r="B95" s="26"/>
      <c r="C95" s="26"/>
      <c r="D95" s="26"/>
      <c r="E95" s="26"/>
      <c r="F95" s="26"/>
      <c r="G95" s="26"/>
      <c r="H95" s="26"/>
      <c r="I95" s="26"/>
      <c r="J95" s="27">
        <v>3225</v>
      </c>
      <c r="K95" s="26" t="s">
        <v>130</v>
      </c>
      <c r="L95" s="54">
        <f>L96+L97</f>
        <v>12000</v>
      </c>
      <c r="M95" s="54">
        <f>M96+M97</f>
        <v>12000</v>
      </c>
      <c r="N95" s="95">
        <f t="shared" si="2"/>
        <v>100</v>
      </c>
    </row>
    <row r="96" spans="1:14" s="3" customFormat="1" ht="12.75">
      <c r="A96" s="28"/>
      <c r="B96" s="28"/>
      <c r="C96" s="28"/>
      <c r="D96" s="28"/>
      <c r="E96" s="28"/>
      <c r="F96" s="28"/>
      <c r="G96" s="28"/>
      <c r="H96" s="28"/>
      <c r="I96" s="28" t="s">
        <v>131</v>
      </c>
      <c r="J96" s="29">
        <v>32251</v>
      </c>
      <c r="K96" s="28" t="s">
        <v>132</v>
      </c>
      <c r="L96" s="47">
        <v>10000</v>
      </c>
      <c r="M96" s="55">
        <v>10000</v>
      </c>
      <c r="N96" s="95">
        <f t="shared" si="2"/>
        <v>100</v>
      </c>
    </row>
    <row r="97" spans="1:14" s="3" customFormat="1" ht="12.75">
      <c r="A97" s="28"/>
      <c r="B97" s="28"/>
      <c r="C97" s="28"/>
      <c r="D97" s="28"/>
      <c r="E97" s="28"/>
      <c r="F97" s="28"/>
      <c r="G97" s="28"/>
      <c r="H97" s="28"/>
      <c r="I97" s="28" t="s">
        <v>133</v>
      </c>
      <c r="J97" s="29">
        <v>32252</v>
      </c>
      <c r="K97" s="28" t="s">
        <v>134</v>
      </c>
      <c r="L97" s="47">
        <v>2000</v>
      </c>
      <c r="M97" s="55">
        <v>2000</v>
      </c>
      <c r="N97" s="95">
        <f t="shared" si="2"/>
        <v>100</v>
      </c>
    </row>
    <row r="98" spans="1:14" s="2" customFormat="1" ht="12.75">
      <c r="A98" s="26"/>
      <c r="B98" s="26"/>
      <c r="C98" s="26"/>
      <c r="D98" s="26"/>
      <c r="E98" s="26"/>
      <c r="F98" s="26"/>
      <c r="G98" s="26"/>
      <c r="H98" s="26"/>
      <c r="I98" s="26"/>
      <c r="J98" s="27">
        <v>3227</v>
      </c>
      <c r="K98" s="26" t="s">
        <v>135</v>
      </c>
      <c r="L98" s="54">
        <f>L99</f>
        <v>1000</v>
      </c>
      <c r="M98" s="54">
        <f>M99</f>
        <v>1000</v>
      </c>
      <c r="N98" s="95">
        <f t="shared" si="2"/>
        <v>100</v>
      </c>
    </row>
    <row r="99" spans="1:14" s="3" customFormat="1" ht="12.75">
      <c r="A99" s="28"/>
      <c r="B99" s="28"/>
      <c r="C99" s="28"/>
      <c r="D99" s="28"/>
      <c r="E99" s="28"/>
      <c r="F99" s="28"/>
      <c r="G99" s="28"/>
      <c r="H99" s="28"/>
      <c r="I99" s="28" t="s">
        <v>136</v>
      </c>
      <c r="J99" s="29">
        <v>32271</v>
      </c>
      <c r="K99" s="28" t="s">
        <v>135</v>
      </c>
      <c r="L99" s="47">
        <v>1000</v>
      </c>
      <c r="M99" s="55">
        <v>1000</v>
      </c>
      <c r="N99" s="95">
        <f t="shared" si="2"/>
        <v>100</v>
      </c>
    </row>
    <row r="100" spans="1:14" s="2" customFormat="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7">
        <v>323</v>
      </c>
      <c r="K100" s="26" t="s">
        <v>72</v>
      </c>
      <c r="L100" s="54">
        <f>L101+L105+L120+L124+L129+L131+L133+L140+L143</f>
        <v>1779000</v>
      </c>
      <c r="M100" s="54">
        <f>M101+M105+M120+M124+M129+M131+M133+M140+M143</f>
        <v>1979000</v>
      </c>
      <c r="N100" s="95">
        <f t="shared" si="2"/>
        <v>111.24227093872963</v>
      </c>
    </row>
    <row r="101" spans="1:14" s="2" customFormat="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7">
        <v>3231</v>
      </c>
      <c r="K101" s="26" t="s">
        <v>137</v>
      </c>
      <c r="L101" s="54">
        <f>L102+L103+L104</f>
        <v>77000</v>
      </c>
      <c r="M101" s="54">
        <f>M102+M103+M104</f>
        <v>77000</v>
      </c>
      <c r="N101" s="95">
        <f t="shared" si="2"/>
        <v>100</v>
      </c>
    </row>
    <row r="102" spans="1:14" s="3" customFormat="1" ht="12.75">
      <c r="A102" s="28"/>
      <c r="B102" s="28"/>
      <c r="C102" s="28"/>
      <c r="D102" s="28"/>
      <c r="E102" s="28"/>
      <c r="F102" s="28"/>
      <c r="G102" s="28"/>
      <c r="H102" s="28"/>
      <c r="I102" s="28" t="s">
        <v>138</v>
      </c>
      <c r="J102" s="29">
        <v>32311</v>
      </c>
      <c r="K102" s="28" t="s">
        <v>139</v>
      </c>
      <c r="L102" s="47">
        <v>40000</v>
      </c>
      <c r="M102" s="55">
        <v>40000</v>
      </c>
      <c r="N102" s="95">
        <f t="shared" si="2"/>
        <v>100</v>
      </c>
    </row>
    <row r="103" spans="1:14" s="3" customFormat="1" ht="12.75">
      <c r="A103" s="28"/>
      <c r="B103" s="28"/>
      <c r="C103" s="28"/>
      <c r="D103" s="28"/>
      <c r="E103" s="28"/>
      <c r="F103" s="28"/>
      <c r="G103" s="28"/>
      <c r="H103" s="28"/>
      <c r="I103" s="28" t="s">
        <v>140</v>
      </c>
      <c r="J103" s="29">
        <v>32313</v>
      </c>
      <c r="K103" s="28" t="s">
        <v>141</v>
      </c>
      <c r="L103" s="47">
        <v>30000</v>
      </c>
      <c r="M103" s="55">
        <v>30000</v>
      </c>
      <c r="N103" s="95">
        <f t="shared" si="2"/>
        <v>100</v>
      </c>
    </row>
    <row r="104" spans="1:14" s="3" customFormat="1" ht="12.75">
      <c r="A104" s="28"/>
      <c r="B104" s="28"/>
      <c r="C104" s="28"/>
      <c r="D104" s="28"/>
      <c r="E104" s="28"/>
      <c r="F104" s="28"/>
      <c r="G104" s="28"/>
      <c r="H104" s="28"/>
      <c r="I104" s="28" t="s">
        <v>142</v>
      </c>
      <c r="J104" s="29">
        <v>32319</v>
      </c>
      <c r="K104" s="28" t="s">
        <v>143</v>
      </c>
      <c r="L104" s="47">
        <v>7000</v>
      </c>
      <c r="M104" s="55">
        <v>7000</v>
      </c>
      <c r="N104" s="95">
        <f t="shared" si="2"/>
        <v>100</v>
      </c>
    </row>
    <row r="105" spans="1:14" s="2" customFormat="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7">
        <v>3232</v>
      </c>
      <c r="K105" s="26" t="s">
        <v>144</v>
      </c>
      <c r="L105" s="54">
        <f>L106+L107+L108+L109+L110+L111+L112+L113+L114+L115+L116+L117+L118+L119</f>
        <v>1192000</v>
      </c>
      <c r="M105" s="54">
        <f>M106+M107+M108+M109+M110+M111+M112+M113+M114+M115+M116+M117+M118+M119</f>
        <v>1392000</v>
      </c>
      <c r="N105" s="95">
        <f t="shared" si="2"/>
        <v>116.7785234899329</v>
      </c>
    </row>
    <row r="106" spans="1:14" s="3" customFormat="1" ht="12.75">
      <c r="A106" s="28"/>
      <c r="B106" s="28"/>
      <c r="C106" s="28"/>
      <c r="D106" s="28"/>
      <c r="E106" s="28"/>
      <c r="F106" s="28"/>
      <c r="G106" s="28"/>
      <c r="H106" s="28"/>
      <c r="I106" s="28" t="s">
        <v>145</v>
      </c>
      <c r="J106" s="29">
        <v>32321</v>
      </c>
      <c r="K106" s="28" t="s">
        <v>146</v>
      </c>
      <c r="L106" s="47">
        <v>15000</v>
      </c>
      <c r="M106" s="55">
        <v>100000</v>
      </c>
      <c r="N106" s="95">
        <f t="shared" si="2"/>
        <v>666.6666666666667</v>
      </c>
    </row>
    <row r="107" spans="1:14" s="3" customFormat="1" ht="12.75">
      <c r="A107" s="28"/>
      <c r="B107" s="28"/>
      <c r="C107" s="28"/>
      <c r="D107" s="28"/>
      <c r="E107" s="28"/>
      <c r="F107" s="28"/>
      <c r="G107" s="28"/>
      <c r="H107" s="28"/>
      <c r="I107" s="28" t="s">
        <v>147</v>
      </c>
      <c r="J107" s="29">
        <v>32322</v>
      </c>
      <c r="K107" s="28" t="s">
        <v>148</v>
      </c>
      <c r="L107" s="47">
        <v>5000</v>
      </c>
      <c r="M107" s="55">
        <v>100000</v>
      </c>
      <c r="N107" s="95">
        <f t="shared" si="2"/>
        <v>2000</v>
      </c>
    </row>
    <row r="108" spans="1:14" s="3" customFormat="1" ht="12.75">
      <c r="A108" s="28"/>
      <c r="B108" s="28"/>
      <c r="C108" s="28"/>
      <c r="D108" s="28"/>
      <c r="E108" s="28"/>
      <c r="F108" s="28"/>
      <c r="G108" s="28"/>
      <c r="H108" s="28"/>
      <c r="I108" s="28" t="s">
        <v>149</v>
      </c>
      <c r="J108" s="29">
        <v>32323</v>
      </c>
      <c r="K108" s="28" t="s">
        <v>150</v>
      </c>
      <c r="L108" s="47">
        <v>12000</v>
      </c>
      <c r="M108" s="55">
        <v>72000</v>
      </c>
      <c r="N108" s="95">
        <f t="shared" si="2"/>
        <v>600</v>
      </c>
    </row>
    <row r="109" spans="1:14" s="3" customFormat="1" ht="12.75">
      <c r="A109" s="28"/>
      <c r="B109" s="28"/>
      <c r="C109" s="28"/>
      <c r="D109" s="28"/>
      <c r="E109" s="28"/>
      <c r="F109" s="28"/>
      <c r="G109" s="28"/>
      <c r="H109" s="28"/>
      <c r="I109" s="28" t="s">
        <v>151</v>
      </c>
      <c r="J109" s="29">
        <v>32329</v>
      </c>
      <c r="K109" s="28" t="s">
        <v>152</v>
      </c>
      <c r="L109" s="47">
        <v>100000</v>
      </c>
      <c r="M109" s="55">
        <v>240000</v>
      </c>
      <c r="N109" s="95">
        <f t="shared" si="2"/>
        <v>240</v>
      </c>
    </row>
    <row r="110" spans="1:14" s="3" customFormat="1" ht="12.75">
      <c r="A110" s="28"/>
      <c r="B110" s="28"/>
      <c r="C110" s="28"/>
      <c r="D110" s="28"/>
      <c r="E110" s="28"/>
      <c r="F110" s="28"/>
      <c r="G110" s="28"/>
      <c r="H110" s="28"/>
      <c r="I110" s="28" t="s">
        <v>153</v>
      </c>
      <c r="J110" s="29">
        <v>32329</v>
      </c>
      <c r="K110" s="28" t="s">
        <v>154</v>
      </c>
      <c r="L110" s="47">
        <v>200000</v>
      </c>
      <c r="M110" s="55">
        <v>200000</v>
      </c>
      <c r="N110" s="95">
        <f t="shared" si="2"/>
        <v>100</v>
      </c>
    </row>
    <row r="111" spans="1:14" s="3" customFormat="1" ht="12.75">
      <c r="A111" s="28"/>
      <c r="B111" s="28"/>
      <c r="C111" s="28"/>
      <c r="D111" s="28"/>
      <c r="E111" s="28"/>
      <c r="F111" s="28"/>
      <c r="G111" s="28"/>
      <c r="H111" s="28"/>
      <c r="I111" s="28" t="s">
        <v>155</v>
      </c>
      <c r="J111" s="29">
        <v>32329</v>
      </c>
      <c r="K111" s="28" t="s">
        <v>156</v>
      </c>
      <c r="L111" s="47">
        <v>340000</v>
      </c>
      <c r="M111" s="55">
        <v>340000</v>
      </c>
      <c r="N111" s="95">
        <f t="shared" si="2"/>
        <v>100</v>
      </c>
    </row>
    <row r="112" spans="1:14" s="3" customFormat="1" ht="12.75">
      <c r="A112" s="28"/>
      <c r="B112" s="28"/>
      <c r="C112" s="28"/>
      <c r="D112" s="28"/>
      <c r="E112" s="28"/>
      <c r="F112" s="28"/>
      <c r="G112" s="28"/>
      <c r="H112" s="28"/>
      <c r="I112" s="28" t="s">
        <v>157</v>
      </c>
      <c r="J112" s="29">
        <v>32329</v>
      </c>
      <c r="K112" s="28" t="s">
        <v>158</v>
      </c>
      <c r="L112" s="47">
        <v>310000</v>
      </c>
      <c r="M112" s="55">
        <v>250000</v>
      </c>
      <c r="N112" s="95">
        <f t="shared" si="2"/>
        <v>80.64516129032258</v>
      </c>
    </row>
    <row r="113" spans="1:14" s="3" customFormat="1" ht="12.75">
      <c r="A113" s="28"/>
      <c r="B113" s="28"/>
      <c r="C113" s="28"/>
      <c r="D113" s="28"/>
      <c r="E113" s="28"/>
      <c r="F113" s="28"/>
      <c r="G113" s="28"/>
      <c r="H113" s="28"/>
      <c r="I113" s="28" t="s">
        <v>159</v>
      </c>
      <c r="J113" s="29">
        <v>32329</v>
      </c>
      <c r="K113" s="28" t="s">
        <v>160</v>
      </c>
      <c r="L113" s="47">
        <v>20000</v>
      </c>
      <c r="M113" s="55">
        <v>0</v>
      </c>
      <c r="N113" s="95">
        <f t="shared" si="2"/>
        <v>0</v>
      </c>
    </row>
    <row r="114" spans="1:14" s="3" customFormat="1" ht="12.75">
      <c r="A114" s="28"/>
      <c r="B114" s="28"/>
      <c r="C114" s="28"/>
      <c r="D114" s="28"/>
      <c r="E114" s="28"/>
      <c r="F114" s="28"/>
      <c r="G114" s="28"/>
      <c r="H114" s="28"/>
      <c r="I114" s="28" t="s">
        <v>161</v>
      </c>
      <c r="J114" s="29">
        <v>32329</v>
      </c>
      <c r="K114" s="28" t="s">
        <v>162</v>
      </c>
      <c r="L114" s="47">
        <v>100000</v>
      </c>
      <c r="M114" s="55">
        <v>0</v>
      </c>
      <c r="N114" s="95">
        <f t="shared" si="2"/>
        <v>0</v>
      </c>
    </row>
    <row r="115" spans="1:14" s="3" customFormat="1" ht="12.75">
      <c r="A115" s="28"/>
      <c r="B115" s="28"/>
      <c r="C115" s="28"/>
      <c r="D115" s="28"/>
      <c r="E115" s="28"/>
      <c r="F115" s="28"/>
      <c r="G115" s="28"/>
      <c r="H115" s="28"/>
      <c r="I115" s="28" t="s">
        <v>163</v>
      </c>
      <c r="J115" s="29">
        <v>32329</v>
      </c>
      <c r="K115" s="28" t="s">
        <v>164</v>
      </c>
      <c r="L115" s="47">
        <v>90000</v>
      </c>
      <c r="M115" s="55">
        <v>70000</v>
      </c>
      <c r="N115" s="95">
        <f t="shared" si="2"/>
        <v>77.77777777777779</v>
      </c>
    </row>
    <row r="116" spans="1:14" s="3" customFormat="1" ht="12.75">
      <c r="A116" s="28"/>
      <c r="B116" s="28"/>
      <c r="C116" s="28"/>
      <c r="D116" s="28"/>
      <c r="E116" s="28"/>
      <c r="F116" s="28"/>
      <c r="G116" s="28"/>
      <c r="H116" s="28"/>
      <c r="I116" s="28" t="s">
        <v>165</v>
      </c>
      <c r="J116" s="29">
        <v>32329</v>
      </c>
      <c r="K116" s="28" t="s">
        <v>166</v>
      </c>
      <c r="L116" s="47">
        <v>0</v>
      </c>
      <c r="M116" s="55">
        <v>0</v>
      </c>
      <c r="N116" s="95" t="e">
        <f t="shared" si="2"/>
        <v>#DIV/0!</v>
      </c>
    </row>
    <row r="117" spans="1:14" s="3" customFormat="1" ht="12.75">
      <c r="A117" s="28"/>
      <c r="B117" s="28"/>
      <c r="C117" s="28"/>
      <c r="D117" s="28"/>
      <c r="E117" s="28"/>
      <c r="F117" s="28"/>
      <c r="G117" s="28"/>
      <c r="H117" s="28"/>
      <c r="I117" s="28" t="s">
        <v>167</v>
      </c>
      <c r="J117" s="29">
        <v>32329</v>
      </c>
      <c r="K117" s="28" t="s">
        <v>168</v>
      </c>
      <c r="L117" s="47">
        <v>0</v>
      </c>
      <c r="M117" s="55">
        <v>0</v>
      </c>
      <c r="N117" s="95" t="e">
        <f t="shared" si="2"/>
        <v>#DIV/0!</v>
      </c>
    </row>
    <row r="118" spans="1:14" s="3" customFormat="1" ht="12.75">
      <c r="A118" s="28"/>
      <c r="B118" s="28"/>
      <c r="C118" s="28"/>
      <c r="D118" s="28"/>
      <c r="E118" s="28"/>
      <c r="F118" s="28"/>
      <c r="G118" s="28"/>
      <c r="H118" s="28"/>
      <c r="I118" s="28" t="s">
        <v>169</v>
      </c>
      <c r="J118" s="29">
        <v>32329</v>
      </c>
      <c r="K118" s="28" t="s">
        <v>170</v>
      </c>
      <c r="L118" s="47">
        <v>0</v>
      </c>
      <c r="M118" s="55">
        <v>20000</v>
      </c>
      <c r="N118" s="95" t="e">
        <f t="shared" si="2"/>
        <v>#DIV/0!</v>
      </c>
    </row>
    <row r="119" spans="1:14" s="3" customFormat="1" ht="12.75">
      <c r="A119" s="28"/>
      <c r="B119" s="28"/>
      <c r="C119" s="28"/>
      <c r="D119" s="28"/>
      <c r="E119" s="28"/>
      <c r="F119" s="28"/>
      <c r="G119" s="28"/>
      <c r="H119" s="28"/>
      <c r="I119" s="28" t="s">
        <v>171</v>
      </c>
      <c r="J119" s="29">
        <v>32329</v>
      </c>
      <c r="K119" s="28" t="s">
        <v>172</v>
      </c>
      <c r="L119" s="47">
        <v>0</v>
      </c>
      <c r="M119" s="55">
        <v>0</v>
      </c>
      <c r="N119" s="95" t="e">
        <f t="shared" si="2"/>
        <v>#DIV/0!</v>
      </c>
    </row>
    <row r="120" spans="1:14" s="2" customFormat="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7">
        <v>3233</v>
      </c>
      <c r="K120" s="26" t="s">
        <v>173</v>
      </c>
      <c r="L120" s="54">
        <f>L121+L122+L123</f>
        <v>48000</v>
      </c>
      <c r="M120" s="54">
        <f>M121+M122+M123</f>
        <v>48000</v>
      </c>
      <c r="N120" s="95">
        <f aca="true" t="shared" si="3" ref="N120:N183">(M120/L120)*100</f>
        <v>100</v>
      </c>
    </row>
    <row r="121" spans="1:14" s="3" customFormat="1" ht="12.75">
      <c r="A121" s="28"/>
      <c r="B121" s="28"/>
      <c r="C121" s="28"/>
      <c r="D121" s="28"/>
      <c r="E121" s="28"/>
      <c r="F121" s="28"/>
      <c r="G121" s="28"/>
      <c r="H121" s="28"/>
      <c r="I121" s="28" t="s">
        <v>174</v>
      </c>
      <c r="J121" s="29">
        <v>32332</v>
      </c>
      <c r="K121" s="28" t="s">
        <v>175</v>
      </c>
      <c r="L121" s="47">
        <v>40000</v>
      </c>
      <c r="M121" s="55">
        <v>40000</v>
      </c>
      <c r="N121" s="95">
        <f t="shared" si="3"/>
        <v>100</v>
      </c>
    </row>
    <row r="122" spans="1:14" s="3" customFormat="1" ht="12.75">
      <c r="A122" s="28"/>
      <c r="B122" s="28"/>
      <c r="C122" s="28"/>
      <c r="D122" s="28"/>
      <c r="E122" s="28"/>
      <c r="F122" s="28"/>
      <c r="G122" s="28"/>
      <c r="H122" s="28"/>
      <c r="I122" s="28" t="s">
        <v>176</v>
      </c>
      <c r="J122" s="29">
        <v>32334</v>
      </c>
      <c r="K122" s="28" t="s">
        <v>177</v>
      </c>
      <c r="L122" s="47">
        <v>5000</v>
      </c>
      <c r="M122" s="55">
        <v>5000</v>
      </c>
      <c r="N122" s="95">
        <f t="shared" si="3"/>
        <v>100</v>
      </c>
    </row>
    <row r="123" spans="1:14" s="3" customFormat="1" ht="12.75">
      <c r="A123" s="28"/>
      <c r="B123" s="28"/>
      <c r="C123" s="28"/>
      <c r="D123" s="28"/>
      <c r="E123" s="28"/>
      <c r="F123" s="28"/>
      <c r="G123" s="28"/>
      <c r="H123" s="28"/>
      <c r="I123" s="28" t="s">
        <v>178</v>
      </c>
      <c r="J123" s="29">
        <v>32339</v>
      </c>
      <c r="K123" s="28" t="s">
        <v>179</v>
      </c>
      <c r="L123" s="47">
        <v>3000</v>
      </c>
      <c r="M123" s="55">
        <v>3000</v>
      </c>
      <c r="N123" s="95">
        <f t="shared" si="3"/>
        <v>100</v>
      </c>
    </row>
    <row r="124" spans="1:14" s="2" customFormat="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7">
        <v>3234</v>
      </c>
      <c r="K124" s="26" t="s">
        <v>180</v>
      </c>
      <c r="L124" s="54">
        <f>L125+L126+L127+L128</f>
        <v>48000</v>
      </c>
      <c r="M124" s="54">
        <f>M125+M126+M127+M128</f>
        <v>48000</v>
      </c>
      <c r="N124" s="95">
        <f t="shared" si="3"/>
        <v>100</v>
      </c>
    </row>
    <row r="125" spans="1:14" s="3" customFormat="1" ht="12.75">
      <c r="A125" s="28"/>
      <c r="B125" s="28"/>
      <c r="C125" s="28"/>
      <c r="D125" s="28"/>
      <c r="E125" s="28"/>
      <c r="F125" s="28"/>
      <c r="G125" s="28"/>
      <c r="H125" s="28"/>
      <c r="I125" s="28" t="s">
        <v>181</v>
      </c>
      <c r="J125" s="29">
        <v>32341</v>
      </c>
      <c r="K125" s="28" t="s">
        <v>182</v>
      </c>
      <c r="L125" s="47">
        <v>5000</v>
      </c>
      <c r="M125" s="55">
        <v>5000</v>
      </c>
      <c r="N125" s="95">
        <f t="shared" si="3"/>
        <v>100</v>
      </c>
    </row>
    <row r="126" spans="1:14" s="3" customFormat="1" ht="12.75">
      <c r="A126" s="28"/>
      <c r="B126" s="28"/>
      <c r="C126" s="28"/>
      <c r="D126" s="28"/>
      <c r="E126" s="28"/>
      <c r="F126" s="28"/>
      <c r="G126" s="28"/>
      <c r="H126" s="28"/>
      <c r="I126" s="28" t="s">
        <v>183</v>
      </c>
      <c r="J126" s="29">
        <v>32342</v>
      </c>
      <c r="K126" s="28" t="s">
        <v>184</v>
      </c>
      <c r="L126" s="47">
        <v>5000</v>
      </c>
      <c r="M126" s="55">
        <v>5000</v>
      </c>
      <c r="N126" s="95">
        <f t="shared" si="3"/>
        <v>100</v>
      </c>
    </row>
    <row r="127" spans="1:14" s="3" customFormat="1" ht="12.75">
      <c r="A127" s="28"/>
      <c r="B127" s="28"/>
      <c r="C127" s="28"/>
      <c r="D127" s="28"/>
      <c r="E127" s="28"/>
      <c r="F127" s="28"/>
      <c r="G127" s="28"/>
      <c r="H127" s="28"/>
      <c r="I127" s="28" t="s">
        <v>185</v>
      </c>
      <c r="J127" s="29">
        <v>32343</v>
      </c>
      <c r="K127" s="28" t="s">
        <v>186</v>
      </c>
      <c r="L127" s="47">
        <v>32000</v>
      </c>
      <c r="M127" s="55">
        <v>32000</v>
      </c>
      <c r="N127" s="95">
        <f t="shared" si="3"/>
        <v>100</v>
      </c>
    </row>
    <row r="128" spans="1:14" s="3" customFormat="1" ht="12.75">
      <c r="A128" s="28"/>
      <c r="B128" s="28"/>
      <c r="C128" s="28"/>
      <c r="D128" s="28"/>
      <c r="E128" s="28"/>
      <c r="F128" s="28"/>
      <c r="G128" s="28"/>
      <c r="H128" s="28"/>
      <c r="I128" s="28" t="s">
        <v>187</v>
      </c>
      <c r="J128" s="29">
        <v>32344</v>
      </c>
      <c r="K128" s="28" t="s">
        <v>188</v>
      </c>
      <c r="L128" s="47">
        <v>6000</v>
      </c>
      <c r="M128" s="55">
        <v>6000</v>
      </c>
      <c r="N128" s="95">
        <f t="shared" si="3"/>
        <v>100</v>
      </c>
    </row>
    <row r="129" spans="1:14" s="2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7">
        <v>3235</v>
      </c>
      <c r="K129" s="26" t="s">
        <v>189</v>
      </c>
      <c r="L129" s="54">
        <f>L130</f>
        <v>20000</v>
      </c>
      <c r="M129" s="54">
        <f>M130</f>
        <v>20000</v>
      </c>
      <c r="N129" s="95">
        <f t="shared" si="3"/>
        <v>100</v>
      </c>
    </row>
    <row r="130" spans="1:14" s="3" customFormat="1" ht="12.75">
      <c r="A130" s="28"/>
      <c r="B130" s="28"/>
      <c r="C130" s="28"/>
      <c r="D130" s="28"/>
      <c r="E130" s="28"/>
      <c r="F130" s="28"/>
      <c r="G130" s="28"/>
      <c r="H130" s="28"/>
      <c r="I130" s="28" t="s">
        <v>190</v>
      </c>
      <c r="J130" s="29">
        <v>32353</v>
      </c>
      <c r="K130" s="28" t="s">
        <v>191</v>
      </c>
      <c r="L130" s="47">
        <v>20000</v>
      </c>
      <c r="M130" s="55">
        <v>20000</v>
      </c>
      <c r="N130" s="95">
        <f t="shared" si="3"/>
        <v>100</v>
      </c>
    </row>
    <row r="131" spans="1:14" s="2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7">
        <v>3236</v>
      </c>
      <c r="K131" s="26" t="s">
        <v>192</v>
      </c>
      <c r="L131" s="54">
        <f>L132</f>
        <v>15000</v>
      </c>
      <c r="M131" s="54">
        <f>M132</f>
        <v>15000</v>
      </c>
      <c r="N131" s="95">
        <f t="shared" si="3"/>
        <v>100</v>
      </c>
    </row>
    <row r="132" spans="1:14" s="3" customFormat="1" ht="12.75">
      <c r="A132" s="28"/>
      <c r="B132" s="28"/>
      <c r="C132" s="28"/>
      <c r="D132" s="28"/>
      <c r="E132" s="28"/>
      <c r="F132" s="28"/>
      <c r="G132" s="28"/>
      <c r="H132" s="28"/>
      <c r="I132" s="28" t="s">
        <v>193</v>
      </c>
      <c r="J132" s="29">
        <v>32369</v>
      </c>
      <c r="K132" s="28" t="s">
        <v>194</v>
      </c>
      <c r="L132" s="47">
        <v>15000</v>
      </c>
      <c r="M132" s="55">
        <v>15000</v>
      </c>
      <c r="N132" s="95">
        <f t="shared" si="3"/>
        <v>100</v>
      </c>
    </row>
    <row r="133" spans="1:14" s="2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7">
        <v>3237</v>
      </c>
      <c r="K133" s="26" t="s">
        <v>73</v>
      </c>
      <c r="L133" s="54">
        <f>L134+L135+L136+L137+L138+L139</f>
        <v>178000</v>
      </c>
      <c r="M133" s="54">
        <f>M134+M135+M136+M137+M138+M139</f>
        <v>178000</v>
      </c>
      <c r="N133" s="95">
        <f t="shared" si="3"/>
        <v>100</v>
      </c>
    </row>
    <row r="134" spans="1:14" s="3" customFormat="1" ht="12.75">
      <c r="A134" s="28"/>
      <c r="B134" s="28"/>
      <c r="C134" s="28"/>
      <c r="D134" s="28"/>
      <c r="E134" s="28"/>
      <c r="F134" s="28"/>
      <c r="G134" s="28"/>
      <c r="H134" s="28"/>
      <c r="I134" s="28" t="s">
        <v>75</v>
      </c>
      <c r="J134" s="29">
        <v>32371</v>
      </c>
      <c r="K134" s="28" t="s">
        <v>76</v>
      </c>
      <c r="L134" s="47">
        <v>0</v>
      </c>
      <c r="M134" s="55">
        <v>0</v>
      </c>
      <c r="N134" s="95" t="e">
        <f t="shared" si="3"/>
        <v>#DIV/0!</v>
      </c>
    </row>
    <row r="135" spans="1:14" s="3" customFormat="1" ht="12.75">
      <c r="A135" s="28"/>
      <c r="B135" s="28"/>
      <c r="C135" s="28"/>
      <c r="D135" s="28"/>
      <c r="E135" s="28"/>
      <c r="F135" s="28"/>
      <c r="G135" s="28"/>
      <c r="H135" s="28"/>
      <c r="I135" s="28" t="s">
        <v>195</v>
      </c>
      <c r="J135" s="29">
        <v>32372</v>
      </c>
      <c r="K135" s="28" t="s">
        <v>196</v>
      </c>
      <c r="L135" s="47">
        <v>5000</v>
      </c>
      <c r="M135" s="55">
        <v>5000</v>
      </c>
      <c r="N135" s="95">
        <f t="shared" si="3"/>
        <v>100</v>
      </c>
    </row>
    <row r="136" spans="1:14" s="3" customFormat="1" ht="12.75">
      <c r="A136" s="28"/>
      <c r="B136" s="28"/>
      <c r="C136" s="28"/>
      <c r="D136" s="28"/>
      <c r="E136" s="28"/>
      <c r="F136" s="28"/>
      <c r="G136" s="28"/>
      <c r="H136" s="28"/>
      <c r="I136" s="28" t="s">
        <v>197</v>
      </c>
      <c r="J136" s="29">
        <v>32373</v>
      </c>
      <c r="K136" s="28" t="s">
        <v>198</v>
      </c>
      <c r="L136" s="47">
        <v>15000</v>
      </c>
      <c r="M136" s="55">
        <v>15000</v>
      </c>
      <c r="N136" s="95">
        <f t="shared" si="3"/>
        <v>100</v>
      </c>
    </row>
    <row r="137" spans="1:14" s="3" customFormat="1" ht="12.75">
      <c r="A137" s="28"/>
      <c r="B137" s="28"/>
      <c r="C137" s="28"/>
      <c r="D137" s="28"/>
      <c r="E137" s="28"/>
      <c r="F137" s="28"/>
      <c r="G137" s="28"/>
      <c r="H137" s="28"/>
      <c r="I137" s="28" t="s">
        <v>199</v>
      </c>
      <c r="J137" s="29">
        <v>32375</v>
      </c>
      <c r="K137" s="28" t="s">
        <v>200</v>
      </c>
      <c r="L137" s="47">
        <v>100000</v>
      </c>
      <c r="M137" s="55">
        <v>100000</v>
      </c>
      <c r="N137" s="95">
        <f t="shared" si="3"/>
        <v>100</v>
      </c>
    </row>
    <row r="138" spans="1:14" s="3" customFormat="1" ht="12.75">
      <c r="A138" s="28"/>
      <c r="B138" s="28"/>
      <c r="C138" s="28"/>
      <c r="D138" s="28"/>
      <c r="E138" s="28"/>
      <c r="F138" s="28"/>
      <c r="G138" s="28"/>
      <c r="H138" s="28"/>
      <c r="I138" s="28" t="s">
        <v>201</v>
      </c>
      <c r="J138" s="29">
        <v>32379</v>
      </c>
      <c r="K138" s="28" t="s">
        <v>202</v>
      </c>
      <c r="L138" s="47">
        <v>8000</v>
      </c>
      <c r="M138" s="55">
        <v>8000</v>
      </c>
      <c r="N138" s="95">
        <f t="shared" si="3"/>
        <v>100</v>
      </c>
    </row>
    <row r="139" spans="1:14" s="3" customFormat="1" ht="12.75">
      <c r="A139" s="28"/>
      <c r="B139" s="28"/>
      <c r="C139" s="28"/>
      <c r="D139" s="28"/>
      <c r="E139" s="28"/>
      <c r="F139" s="28"/>
      <c r="G139" s="28"/>
      <c r="H139" s="28"/>
      <c r="I139" s="28" t="s">
        <v>203</v>
      </c>
      <c r="J139" s="29">
        <v>32379</v>
      </c>
      <c r="K139" s="28" t="s">
        <v>204</v>
      </c>
      <c r="L139" s="47">
        <v>50000</v>
      </c>
      <c r="M139" s="55">
        <v>50000</v>
      </c>
      <c r="N139" s="95">
        <f t="shared" si="3"/>
        <v>100</v>
      </c>
    </row>
    <row r="140" spans="1:14" s="2" customFormat="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7">
        <v>3238</v>
      </c>
      <c r="K140" s="26" t="s">
        <v>205</v>
      </c>
      <c r="L140" s="54">
        <f>L141+L142</f>
        <v>68000</v>
      </c>
      <c r="M140" s="54">
        <f>M141+M142</f>
        <v>68000</v>
      </c>
      <c r="N140" s="95">
        <f t="shared" si="3"/>
        <v>100</v>
      </c>
    </row>
    <row r="141" spans="1:14" s="3" customFormat="1" ht="12.75">
      <c r="A141" s="28"/>
      <c r="B141" s="28"/>
      <c r="C141" s="28"/>
      <c r="D141" s="28"/>
      <c r="E141" s="28"/>
      <c r="F141" s="28"/>
      <c r="G141" s="28"/>
      <c r="H141" s="28"/>
      <c r="I141" s="28" t="s">
        <v>206</v>
      </c>
      <c r="J141" s="29">
        <v>32381</v>
      </c>
      <c r="K141" s="28" t="s">
        <v>207</v>
      </c>
      <c r="L141" s="47">
        <v>60000</v>
      </c>
      <c r="M141" s="55">
        <v>60000</v>
      </c>
      <c r="N141" s="95">
        <f t="shared" si="3"/>
        <v>100</v>
      </c>
    </row>
    <row r="142" spans="1:14" s="3" customFormat="1" ht="12.75">
      <c r="A142" s="28"/>
      <c r="B142" s="28"/>
      <c r="C142" s="28"/>
      <c r="D142" s="28"/>
      <c r="E142" s="28"/>
      <c r="F142" s="28"/>
      <c r="G142" s="28"/>
      <c r="H142" s="28"/>
      <c r="I142" s="28" t="s">
        <v>208</v>
      </c>
      <c r="J142" s="29">
        <v>32389</v>
      </c>
      <c r="K142" s="28" t="s">
        <v>209</v>
      </c>
      <c r="L142" s="47">
        <v>8000</v>
      </c>
      <c r="M142" s="55">
        <v>8000</v>
      </c>
      <c r="N142" s="95">
        <f t="shared" si="3"/>
        <v>100</v>
      </c>
    </row>
    <row r="143" spans="1:14" s="2" customFormat="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7">
        <v>3239</v>
      </c>
      <c r="K143" s="26" t="s">
        <v>210</v>
      </c>
      <c r="L143" s="54">
        <f>L144+L145+L146+L147+L148</f>
        <v>133000</v>
      </c>
      <c r="M143" s="54">
        <f>M144+M145+M146+M147+M148</f>
        <v>133000</v>
      </c>
      <c r="N143" s="95">
        <f t="shared" si="3"/>
        <v>100</v>
      </c>
    </row>
    <row r="144" spans="1:14" s="3" customFormat="1" ht="14.25" customHeight="1">
      <c r="A144" s="28"/>
      <c r="B144" s="28"/>
      <c r="C144" s="28"/>
      <c r="D144" s="28"/>
      <c r="E144" s="28"/>
      <c r="F144" s="28"/>
      <c r="G144" s="28"/>
      <c r="H144" s="28"/>
      <c r="I144" s="28" t="s">
        <v>211</v>
      </c>
      <c r="J144" s="29">
        <v>32391</v>
      </c>
      <c r="K144" s="28" t="s">
        <v>212</v>
      </c>
      <c r="L144" s="47">
        <v>30000</v>
      </c>
      <c r="M144" s="55">
        <v>30000</v>
      </c>
      <c r="N144" s="95">
        <f t="shared" si="3"/>
        <v>100</v>
      </c>
    </row>
    <row r="145" spans="1:14" s="3" customFormat="1" ht="12.75">
      <c r="A145" s="28"/>
      <c r="B145" s="28"/>
      <c r="C145" s="28"/>
      <c r="D145" s="28"/>
      <c r="E145" s="28"/>
      <c r="F145" s="28"/>
      <c r="G145" s="28"/>
      <c r="H145" s="28"/>
      <c r="I145" s="28" t="s">
        <v>213</v>
      </c>
      <c r="J145" s="29">
        <v>32392</v>
      </c>
      <c r="K145" s="28" t="s">
        <v>214</v>
      </c>
      <c r="L145" s="47">
        <v>1000</v>
      </c>
      <c r="M145" s="55">
        <v>1000</v>
      </c>
      <c r="N145" s="95">
        <f t="shared" si="3"/>
        <v>100</v>
      </c>
    </row>
    <row r="146" spans="1:14" s="3" customFormat="1" ht="12.75">
      <c r="A146" s="28"/>
      <c r="B146" s="28"/>
      <c r="C146" s="28"/>
      <c r="D146" s="28"/>
      <c r="E146" s="28"/>
      <c r="F146" s="28"/>
      <c r="G146" s="28"/>
      <c r="H146" s="28"/>
      <c r="I146" s="28" t="s">
        <v>215</v>
      </c>
      <c r="J146" s="29">
        <v>32394</v>
      </c>
      <c r="K146" s="28" t="s">
        <v>216</v>
      </c>
      <c r="L146" s="47">
        <v>2000</v>
      </c>
      <c r="M146" s="55">
        <v>2000</v>
      </c>
      <c r="N146" s="95">
        <f t="shared" si="3"/>
        <v>100</v>
      </c>
    </row>
    <row r="147" spans="1:14" s="3" customFormat="1" ht="12.75">
      <c r="A147" s="28"/>
      <c r="B147" s="28"/>
      <c r="C147" s="28"/>
      <c r="D147" s="28"/>
      <c r="E147" s="28"/>
      <c r="F147" s="28"/>
      <c r="G147" s="28"/>
      <c r="H147" s="28"/>
      <c r="I147" s="28" t="s">
        <v>217</v>
      </c>
      <c r="J147" s="29">
        <v>32395</v>
      </c>
      <c r="K147" s="28" t="s">
        <v>218</v>
      </c>
      <c r="L147" s="47">
        <v>70000</v>
      </c>
      <c r="M147" s="55">
        <v>70000</v>
      </c>
      <c r="N147" s="95">
        <f t="shared" si="3"/>
        <v>100</v>
      </c>
    </row>
    <row r="148" spans="1:14" s="3" customFormat="1" ht="12.75">
      <c r="A148" s="28"/>
      <c r="B148" s="28"/>
      <c r="C148" s="28"/>
      <c r="D148" s="28"/>
      <c r="E148" s="28"/>
      <c r="F148" s="28"/>
      <c r="G148" s="28"/>
      <c r="H148" s="28"/>
      <c r="I148" s="28" t="s">
        <v>219</v>
      </c>
      <c r="J148" s="29">
        <v>32399</v>
      </c>
      <c r="K148" s="28" t="s">
        <v>220</v>
      </c>
      <c r="L148" s="47">
        <v>30000</v>
      </c>
      <c r="M148" s="55">
        <v>30000</v>
      </c>
      <c r="N148" s="95">
        <f t="shared" si="3"/>
        <v>100</v>
      </c>
    </row>
    <row r="149" spans="1:14" s="2" customFormat="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7">
        <v>329</v>
      </c>
      <c r="K149" s="26" t="s">
        <v>43</v>
      </c>
      <c r="L149" s="54">
        <f>L150+L153+L156+L158+L160</f>
        <v>148500</v>
      </c>
      <c r="M149" s="54">
        <f>M150+M153+M156+M158+M160</f>
        <v>148500</v>
      </c>
      <c r="N149" s="95">
        <f t="shared" si="3"/>
        <v>100</v>
      </c>
    </row>
    <row r="150" spans="1:14" s="2" customFormat="1" ht="13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7">
        <v>3291</v>
      </c>
      <c r="K150" s="26" t="s">
        <v>44</v>
      </c>
      <c r="L150" s="54">
        <f>L151+L152</f>
        <v>31500</v>
      </c>
      <c r="M150" s="54">
        <f>M151+M152</f>
        <v>31500</v>
      </c>
      <c r="N150" s="95">
        <f t="shared" si="3"/>
        <v>100</v>
      </c>
    </row>
    <row r="151" spans="1:14" s="3" customFormat="1" ht="12.75">
      <c r="A151" s="28"/>
      <c r="B151" s="28"/>
      <c r="C151" s="28"/>
      <c r="D151" s="28"/>
      <c r="E151" s="28"/>
      <c r="F151" s="28"/>
      <c r="G151" s="28"/>
      <c r="H151" s="28"/>
      <c r="I151" s="28" t="s">
        <v>221</v>
      </c>
      <c r="J151" s="29">
        <v>32919</v>
      </c>
      <c r="K151" s="28" t="s">
        <v>222</v>
      </c>
      <c r="L151" s="47">
        <v>11500</v>
      </c>
      <c r="M151" s="55">
        <v>11500</v>
      </c>
      <c r="N151" s="95">
        <f t="shared" si="3"/>
        <v>100</v>
      </c>
    </row>
    <row r="152" spans="1:14" s="3" customFormat="1" ht="12.75">
      <c r="A152" s="28"/>
      <c r="B152" s="28"/>
      <c r="C152" s="28"/>
      <c r="D152" s="28"/>
      <c r="E152" s="28"/>
      <c r="F152" s="28"/>
      <c r="G152" s="28"/>
      <c r="H152" s="28"/>
      <c r="I152" s="28" t="s">
        <v>223</v>
      </c>
      <c r="J152" s="29">
        <v>32919</v>
      </c>
      <c r="K152" s="28" t="s">
        <v>224</v>
      </c>
      <c r="L152" s="47">
        <v>20000</v>
      </c>
      <c r="M152" s="55">
        <v>20000</v>
      </c>
      <c r="N152" s="95">
        <f t="shared" si="3"/>
        <v>100</v>
      </c>
    </row>
    <row r="153" spans="1:14" s="2" customFormat="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7">
        <v>3292</v>
      </c>
      <c r="K153" s="26" t="s">
        <v>225</v>
      </c>
      <c r="L153" s="54">
        <f>L154+L155</f>
        <v>14000</v>
      </c>
      <c r="M153" s="54">
        <f>M154+M155</f>
        <v>14000</v>
      </c>
      <c r="N153" s="95">
        <f t="shared" si="3"/>
        <v>100</v>
      </c>
    </row>
    <row r="154" spans="1:14" s="3" customFormat="1" ht="12.75">
      <c r="A154" s="28"/>
      <c r="B154" s="28"/>
      <c r="C154" s="28"/>
      <c r="D154" s="28"/>
      <c r="E154" s="28"/>
      <c r="F154" s="28"/>
      <c r="G154" s="28"/>
      <c r="H154" s="28"/>
      <c r="I154" s="28" t="s">
        <v>226</v>
      </c>
      <c r="J154" s="29">
        <v>32921</v>
      </c>
      <c r="K154" s="28" t="s">
        <v>227</v>
      </c>
      <c r="L154" s="47">
        <v>6000</v>
      </c>
      <c r="M154" s="55">
        <v>6000</v>
      </c>
      <c r="N154" s="95">
        <f t="shared" si="3"/>
        <v>100</v>
      </c>
    </row>
    <row r="155" spans="1:14" s="3" customFormat="1" ht="12.75">
      <c r="A155" s="28"/>
      <c r="B155" s="28"/>
      <c r="C155" s="28"/>
      <c r="D155" s="28"/>
      <c r="E155" s="28"/>
      <c r="F155" s="28"/>
      <c r="G155" s="28"/>
      <c r="H155" s="28"/>
      <c r="I155" s="28" t="s">
        <v>228</v>
      </c>
      <c r="J155" s="29">
        <v>32923</v>
      </c>
      <c r="K155" s="28" t="s">
        <v>229</v>
      </c>
      <c r="L155" s="47">
        <v>8000</v>
      </c>
      <c r="M155" s="55">
        <v>8000</v>
      </c>
      <c r="N155" s="95">
        <f t="shared" si="3"/>
        <v>100</v>
      </c>
    </row>
    <row r="156" spans="1:14" s="2" customFormat="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7">
        <v>3293</v>
      </c>
      <c r="K156" s="26" t="s">
        <v>230</v>
      </c>
      <c r="L156" s="54">
        <f>L157</f>
        <v>30000</v>
      </c>
      <c r="M156" s="54">
        <f>M157</f>
        <v>30000</v>
      </c>
      <c r="N156" s="95">
        <f t="shared" si="3"/>
        <v>100</v>
      </c>
    </row>
    <row r="157" spans="1:14" s="3" customFormat="1" ht="12.75">
      <c r="A157" s="28"/>
      <c r="B157" s="28"/>
      <c r="C157" s="28"/>
      <c r="D157" s="28"/>
      <c r="E157" s="28"/>
      <c r="F157" s="28"/>
      <c r="G157" s="28"/>
      <c r="H157" s="28"/>
      <c r="I157" s="28" t="s">
        <v>231</v>
      </c>
      <c r="J157" s="29">
        <v>32931</v>
      </c>
      <c r="K157" s="28" t="s">
        <v>230</v>
      </c>
      <c r="L157" s="47">
        <v>30000</v>
      </c>
      <c r="M157" s="55">
        <v>30000</v>
      </c>
      <c r="N157" s="95">
        <f t="shared" si="3"/>
        <v>100</v>
      </c>
    </row>
    <row r="158" spans="1:14" s="2" customFormat="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7">
        <v>3294</v>
      </c>
      <c r="K158" s="26" t="s">
        <v>232</v>
      </c>
      <c r="L158" s="54">
        <f>L159</f>
        <v>5000</v>
      </c>
      <c r="M158" s="54">
        <f>M159</f>
        <v>5000</v>
      </c>
      <c r="N158" s="95">
        <f t="shared" si="3"/>
        <v>100</v>
      </c>
    </row>
    <row r="159" spans="1:14" s="3" customFormat="1" ht="12.75">
      <c r="A159" s="28"/>
      <c r="B159" s="28"/>
      <c r="C159" s="28"/>
      <c r="D159" s="28"/>
      <c r="E159" s="28"/>
      <c r="F159" s="28"/>
      <c r="G159" s="28"/>
      <c r="H159" s="28"/>
      <c r="I159" s="28" t="s">
        <v>233</v>
      </c>
      <c r="J159" s="29">
        <v>32941</v>
      </c>
      <c r="K159" s="28" t="s">
        <v>234</v>
      </c>
      <c r="L159" s="47">
        <v>5000</v>
      </c>
      <c r="M159" s="55">
        <v>5000</v>
      </c>
      <c r="N159" s="95">
        <f t="shared" si="3"/>
        <v>100</v>
      </c>
    </row>
    <row r="160" spans="1:14" s="2" customFormat="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7">
        <v>3299</v>
      </c>
      <c r="K160" s="26" t="s">
        <v>43</v>
      </c>
      <c r="L160" s="54">
        <f>L161+L162+L163</f>
        <v>68000</v>
      </c>
      <c r="M160" s="54">
        <f>M161+M162+M163</f>
        <v>68000</v>
      </c>
      <c r="N160" s="95">
        <f t="shared" si="3"/>
        <v>100</v>
      </c>
    </row>
    <row r="161" spans="1:14" s="3" customFormat="1" ht="12.75">
      <c r="A161" s="28"/>
      <c r="B161" s="28"/>
      <c r="C161" s="28"/>
      <c r="D161" s="28"/>
      <c r="E161" s="28"/>
      <c r="F161" s="28"/>
      <c r="G161" s="28"/>
      <c r="H161" s="28"/>
      <c r="I161" s="28" t="s">
        <v>235</v>
      </c>
      <c r="J161" s="29">
        <v>32991</v>
      </c>
      <c r="K161" s="28" t="s">
        <v>236</v>
      </c>
      <c r="L161" s="47">
        <v>10000</v>
      </c>
      <c r="M161" s="55">
        <v>10000</v>
      </c>
      <c r="N161" s="95">
        <f t="shared" si="3"/>
        <v>100</v>
      </c>
    </row>
    <row r="162" spans="1:14" s="3" customFormat="1" ht="12.75">
      <c r="A162" s="28"/>
      <c r="B162" s="28"/>
      <c r="C162" s="28"/>
      <c r="D162" s="28"/>
      <c r="E162" s="28"/>
      <c r="F162" s="28"/>
      <c r="G162" s="28"/>
      <c r="H162" s="28"/>
      <c r="I162" s="28" t="s">
        <v>237</v>
      </c>
      <c r="J162" s="29">
        <v>32999</v>
      </c>
      <c r="K162" s="28" t="s">
        <v>43</v>
      </c>
      <c r="L162" s="47">
        <v>58000</v>
      </c>
      <c r="M162" s="55">
        <v>58000</v>
      </c>
      <c r="N162" s="95">
        <f t="shared" si="3"/>
        <v>100</v>
      </c>
    </row>
    <row r="163" spans="1:14" s="3" customFormat="1" ht="12.75">
      <c r="A163" s="28"/>
      <c r="B163" s="28"/>
      <c r="C163" s="28"/>
      <c r="D163" s="28"/>
      <c r="E163" s="28"/>
      <c r="F163" s="28"/>
      <c r="G163" s="28"/>
      <c r="H163" s="28"/>
      <c r="I163" s="28" t="s">
        <v>238</v>
      </c>
      <c r="J163" s="29">
        <v>32999</v>
      </c>
      <c r="K163" s="28" t="s">
        <v>239</v>
      </c>
      <c r="L163" s="47">
        <v>0</v>
      </c>
      <c r="M163" s="55">
        <v>0</v>
      </c>
      <c r="N163" s="95" t="e">
        <f t="shared" si="3"/>
        <v>#DIV/0!</v>
      </c>
    </row>
    <row r="164" spans="1:14" s="2" customFormat="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7">
        <v>34</v>
      </c>
      <c r="K164" s="26" t="s">
        <v>240</v>
      </c>
      <c r="L164" s="54">
        <f>L165</f>
        <v>12000</v>
      </c>
      <c r="M164" s="54">
        <f>M165</f>
        <v>12000</v>
      </c>
      <c r="N164" s="95">
        <f t="shared" si="3"/>
        <v>100</v>
      </c>
    </row>
    <row r="165" spans="1:14" s="2" customFormat="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7">
        <v>343</v>
      </c>
      <c r="K165" s="26" t="s">
        <v>241</v>
      </c>
      <c r="L165" s="54">
        <f>L166+L169+L171</f>
        <v>12000</v>
      </c>
      <c r="M165" s="54">
        <f>M166+M169+M171</f>
        <v>12000</v>
      </c>
      <c r="N165" s="95">
        <f t="shared" si="3"/>
        <v>100</v>
      </c>
    </row>
    <row r="166" spans="1:14" s="2" customFormat="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7">
        <v>3431</v>
      </c>
      <c r="K166" s="26" t="s">
        <v>242</v>
      </c>
      <c r="L166" s="54">
        <f>L167+L168</f>
        <v>9500</v>
      </c>
      <c r="M166" s="54">
        <f>M167+M168</f>
        <v>9500</v>
      </c>
      <c r="N166" s="95">
        <f t="shared" si="3"/>
        <v>100</v>
      </c>
    </row>
    <row r="167" spans="1:14" s="3" customFormat="1" ht="12.75">
      <c r="A167" s="28"/>
      <c r="B167" s="28"/>
      <c r="C167" s="28"/>
      <c r="D167" s="28"/>
      <c r="E167" s="28"/>
      <c r="F167" s="28"/>
      <c r="G167" s="28"/>
      <c r="H167" s="28"/>
      <c r="I167" s="28" t="s">
        <v>243</v>
      </c>
      <c r="J167" s="29">
        <v>34311</v>
      </c>
      <c r="K167" s="28" t="s">
        <v>244</v>
      </c>
      <c r="L167" s="47">
        <v>8000</v>
      </c>
      <c r="M167" s="55">
        <v>8000</v>
      </c>
      <c r="N167" s="95">
        <f t="shared" si="3"/>
        <v>100</v>
      </c>
    </row>
    <row r="168" spans="1:14" s="3" customFormat="1" ht="12.75">
      <c r="A168" s="28"/>
      <c r="B168" s="28"/>
      <c r="C168" s="28"/>
      <c r="D168" s="28"/>
      <c r="E168" s="28"/>
      <c r="F168" s="28"/>
      <c r="G168" s="28"/>
      <c r="H168" s="28"/>
      <c r="I168" s="28" t="s">
        <v>245</v>
      </c>
      <c r="J168" s="29">
        <v>34312</v>
      </c>
      <c r="K168" s="28" t="s">
        <v>246</v>
      </c>
      <c r="L168" s="47">
        <v>1500</v>
      </c>
      <c r="M168" s="55">
        <v>1500</v>
      </c>
      <c r="N168" s="95">
        <f t="shared" si="3"/>
        <v>100</v>
      </c>
    </row>
    <row r="169" spans="1:14" s="2" customFormat="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7">
        <v>3433</v>
      </c>
      <c r="K169" s="26" t="s">
        <v>247</v>
      </c>
      <c r="L169" s="54">
        <f>L170</f>
        <v>1000</v>
      </c>
      <c r="M169" s="54">
        <f>M170</f>
        <v>1000</v>
      </c>
      <c r="N169" s="95">
        <f t="shared" si="3"/>
        <v>100</v>
      </c>
    </row>
    <row r="170" spans="1:14" s="3" customFormat="1" ht="12.75">
      <c r="A170" s="28"/>
      <c r="B170" s="28"/>
      <c r="C170" s="28"/>
      <c r="D170" s="28"/>
      <c r="E170" s="28"/>
      <c r="F170" s="28"/>
      <c r="G170" s="28"/>
      <c r="H170" s="28"/>
      <c r="I170" s="28" t="s">
        <v>248</v>
      </c>
      <c r="J170" s="29">
        <v>34333</v>
      </c>
      <c r="K170" s="28" t="s">
        <v>249</v>
      </c>
      <c r="L170" s="47">
        <v>1000</v>
      </c>
      <c r="M170" s="55">
        <v>1000</v>
      </c>
      <c r="N170" s="95">
        <f t="shared" si="3"/>
        <v>100</v>
      </c>
    </row>
    <row r="171" spans="1:14" s="2" customFormat="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7">
        <v>3434</v>
      </c>
      <c r="K171" s="26" t="s">
        <v>250</v>
      </c>
      <c r="L171" s="54">
        <f>L172</f>
        <v>1500</v>
      </c>
      <c r="M171" s="54">
        <f>M172</f>
        <v>1500</v>
      </c>
      <c r="N171" s="95">
        <f t="shared" si="3"/>
        <v>100</v>
      </c>
    </row>
    <row r="172" spans="1:14" s="3" customFormat="1" ht="12.75">
      <c r="A172" s="28"/>
      <c r="B172" s="28"/>
      <c r="C172" s="28"/>
      <c r="D172" s="28"/>
      <c r="E172" s="28"/>
      <c r="F172" s="28"/>
      <c r="G172" s="28"/>
      <c r="H172" s="28"/>
      <c r="I172" s="28" t="s">
        <v>251</v>
      </c>
      <c r="J172" s="29">
        <v>34349</v>
      </c>
      <c r="K172" s="28" t="s">
        <v>252</v>
      </c>
      <c r="L172" s="47">
        <v>1500</v>
      </c>
      <c r="M172" s="55">
        <v>1500</v>
      </c>
      <c r="N172" s="95">
        <f t="shared" si="3"/>
        <v>100</v>
      </c>
    </row>
    <row r="173" spans="1:14" s="2" customFormat="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7">
        <v>35</v>
      </c>
      <c r="K173" s="26" t="s">
        <v>253</v>
      </c>
      <c r="L173" s="54">
        <f>L174</f>
        <v>170000</v>
      </c>
      <c r="M173" s="54">
        <f>M174</f>
        <v>170000</v>
      </c>
      <c r="N173" s="95">
        <f t="shared" si="3"/>
        <v>100</v>
      </c>
    </row>
    <row r="174" spans="1:14" s="2" customFormat="1" ht="25.5">
      <c r="A174" s="26"/>
      <c r="B174" s="26"/>
      <c r="C174" s="26"/>
      <c r="D174" s="26"/>
      <c r="E174" s="26"/>
      <c r="F174" s="26"/>
      <c r="G174" s="26"/>
      <c r="H174" s="26"/>
      <c r="I174" s="26"/>
      <c r="J174" s="27">
        <v>352</v>
      </c>
      <c r="K174" s="26" t="s">
        <v>254</v>
      </c>
      <c r="L174" s="54">
        <f>L175</f>
        <v>170000</v>
      </c>
      <c r="M174" s="54">
        <f>M175</f>
        <v>170000</v>
      </c>
      <c r="N174" s="95">
        <f t="shared" si="3"/>
        <v>100</v>
      </c>
    </row>
    <row r="175" spans="1:14" s="2" customFormat="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7">
        <v>3523</v>
      </c>
      <c r="K175" s="26" t="s">
        <v>255</v>
      </c>
      <c r="L175" s="54">
        <f>L176+L177+L178</f>
        <v>170000</v>
      </c>
      <c r="M175" s="54">
        <f>M176+M177+M178</f>
        <v>170000</v>
      </c>
      <c r="N175" s="95">
        <f t="shared" si="3"/>
        <v>100</v>
      </c>
    </row>
    <row r="176" spans="1:14" s="3" customFormat="1" ht="12.75">
      <c r="A176" s="28"/>
      <c r="B176" s="28"/>
      <c r="C176" s="28"/>
      <c r="D176" s="28"/>
      <c r="E176" s="28"/>
      <c r="F176" s="28"/>
      <c r="G176" s="28"/>
      <c r="H176" s="28"/>
      <c r="I176" s="28" t="s">
        <v>256</v>
      </c>
      <c r="J176" s="29">
        <v>35231</v>
      </c>
      <c r="K176" s="28" t="s">
        <v>257</v>
      </c>
      <c r="L176" s="47">
        <v>120000</v>
      </c>
      <c r="M176" s="55">
        <v>120000</v>
      </c>
      <c r="N176" s="95">
        <f t="shared" si="3"/>
        <v>100</v>
      </c>
    </row>
    <row r="177" spans="1:14" s="3" customFormat="1" ht="12.75">
      <c r="A177" s="28"/>
      <c r="B177" s="28"/>
      <c r="C177" s="28"/>
      <c r="D177" s="28"/>
      <c r="E177" s="28"/>
      <c r="F177" s="28"/>
      <c r="G177" s="28"/>
      <c r="H177" s="28"/>
      <c r="I177" s="28" t="s">
        <v>258</v>
      </c>
      <c r="J177" s="29">
        <v>35232</v>
      </c>
      <c r="K177" s="28" t="s">
        <v>259</v>
      </c>
      <c r="L177" s="47">
        <v>40000</v>
      </c>
      <c r="M177" s="55">
        <v>40000</v>
      </c>
      <c r="N177" s="95">
        <f t="shared" si="3"/>
        <v>100</v>
      </c>
    </row>
    <row r="178" spans="1:14" s="3" customFormat="1" ht="12.75">
      <c r="A178" s="28"/>
      <c r="B178" s="28"/>
      <c r="C178" s="28"/>
      <c r="D178" s="28"/>
      <c r="E178" s="28"/>
      <c r="F178" s="28"/>
      <c r="G178" s="28"/>
      <c r="H178" s="28"/>
      <c r="I178" s="28" t="s">
        <v>260</v>
      </c>
      <c r="J178" s="29">
        <v>35232</v>
      </c>
      <c r="K178" s="28" t="s">
        <v>261</v>
      </c>
      <c r="L178" s="47">
        <v>10000</v>
      </c>
      <c r="M178" s="55">
        <v>10000</v>
      </c>
      <c r="N178" s="95">
        <f t="shared" si="3"/>
        <v>100</v>
      </c>
    </row>
    <row r="179" spans="1:14" s="2" customFormat="1" ht="25.5">
      <c r="A179" s="26"/>
      <c r="B179" s="26"/>
      <c r="C179" s="26"/>
      <c r="D179" s="26"/>
      <c r="E179" s="26"/>
      <c r="F179" s="26"/>
      <c r="G179" s="26"/>
      <c r="H179" s="26"/>
      <c r="I179" s="26"/>
      <c r="J179" s="27">
        <v>37</v>
      </c>
      <c r="K179" s="26" t="s">
        <v>262</v>
      </c>
      <c r="L179" s="54">
        <f aca="true" t="shared" si="4" ref="L179:M181">L180</f>
        <v>30000</v>
      </c>
      <c r="M179" s="54">
        <f t="shared" si="4"/>
        <v>30000</v>
      </c>
      <c r="N179" s="95">
        <f t="shared" si="3"/>
        <v>100</v>
      </c>
    </row>
    <row r="180" spans="1:14" s="2" customFormat="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7">
        <v>372</v>
      </c>
      <c r="K180" s="26" t="s">
        <v>263</v>
      </c>
      <c r="L180" s="54">
        <f t="shared" si="4"/>
        <v>30000</v>
      </c>
      <c r="M180" s="54">
        <f t="shared" si="4"/>
        <v>30000</v>
      </c>
      <c r="N180" s="95">
        <f t="shared" si="3"/>
        <v>100</v>
      </c>
    </row>
    <row r="181" spans="1:14" s="2" customFormat="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7">
        <v>3721</v>
      </c>
      <c r="K181" s="26" t="s">
        <v>264</v>
      </c>
      <c r="L181" s="54">
        <f t="shared" si="4"/>
        <v>30000</v>
      </c>
      <c r="M181" s="54">
        <f t="shared" si="4"/>
        <v>30000</v>
      </c>
      <c r="N181" s="95">
        <f t="shared" si="3"/>
        <v>100</v>
      </c>
    </row>
    <row r="182" spans="1:14" s="3" customFormat="1" ht="14.25" customHeight="1">
      <c r="A182" s="28"/>
      <c r="B182" s="28"/>
      <c r="C182" s="28"/>
      <c r="D182" s="28"/>
      <c r="E182" s="28"/>
      <c r="F182" s="28"/>
      <c r="G182" s="28"/>
      <c r="H182" s="28"/>
      <c r="I182" s="28" t="s">
        <v>265</v>
      </c>
      <c r="J182" s="29">
        <v>37219</v>
      </c>
      <c r="K182" s="28" t="s">
        <v>266</v>
      </c>
      <c r="L182" s="47">
        <v>30000</v>
      </c>
      <c r="M182" s="55">
        <v>30000</v>
      </c>
      <c r="N182" s="95">
        <f t="shared" si="3"/>
        <v>100</v>
      </c>
    </row>
    <row r="183" spans="1:14" s="2" customFormat="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7">
        <v>38</v>
      </c>
      <c r="K183" s="26" t="s">
        <v>53</v>
      </c>
      <c r="L183" s="54">
        <f>L184+L188+L191+L194</f>
        <v>274000</v>
      </c>
      <c r="M183" s="54">
        <f>M184+M188+M191+M194</f>
        <v>274000</v>
      </c>
      <c r="N183" s="95">
        <f t="shared" si="3"/>
        <v>100</v>
      </c>
    </row>
    <row r="184" spans="1:14" s="2" customFormat="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7">
        <v>381</v>
      </c>
      <c r="K184" s="26" t="s">
        <v>54</v>
      </c>
      <c r="L184" s="54">
        <f>L185</f>
        <v>190000</v>
      </c>
      <c r="M184" s="54">
        <f>M185</f>
        <v>190000</v>
      </c>
      <c r="N184" s="95">
        <f aca="true" t="shared" si="5" ref="N184:N247">(M184/L184)*100</f>
        <v>100</v>
      </c>
    </row>
    <row r="185" spans="1:14" s="2" customFormat="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7">
        <v>3811</v>
      </c>
      <c r="K185" s="26" t="s">
        <v>55</v>
      </c>
      <c r="L185" s="54">
        <f>L186+L187</f>
        <v>190000</v>
      </c>
      <c r="M185" s="54">
        <f>M186+M187</f>
        <v>190000</v>
      </c>
      <c r="N185" s="95">
        <f t="shared" si="5"/>
        <v>100</v>
      </c>
    </row>
    <row r="186" spans="1:14" s="3" customFormat="1" ht="12.75">
      <c r="A186" s="28"/>
      <c r="B186" s="28"/>
      <c r="C186" s="28"/>
      <c r="D186" s="28"/>
      <c r="E186" s="28"/>
      <c r="F186" s="28"/>
      <c r="G186" s="28"/>
      <c r="H186" s="28"/>
      <c r="I186" s="28" t="s">
        <v>267</v>
      </c>
      <c r="J186" s="29">
        <v>38114</v>
      </c>
      <c r="K186" s="28" t="s">
        <v>268</v>
      </c>
      <c r="L186" s="47">
        <v>180000</v>
      </c>
      <c r="M186" s="55">
        <v>180000</v>
      </c>
      <c r="N186" s="95">
        <f t="shared" si="5"/>
        <v>100</v>
      </c>
    </row>
    <row r="187" spans="1:14" s="3" customFormat="1" ht="12.75">
      <c r="A187" s="28"/>
      <c r="B187" s="28"/>
      <c r="C187" s="28"/>
      <c r="D187" s="28"/>
      <c r="E187" s="28"/>
      <c r="F187" s="28"/>
      <c r="G187" s="28"/>
      <c r="H187" s="28"/>
      <c r="I187" s="28" t="s">
        <v>269</v>
      </c>
      <c r="J187" s="29">
        <v>38114</v>
      </c>
      <c r="K187" s="28" t="s">
        <v>270</v>
      </c>
      <c r="L187" s="47">
        <v>10000</v>
      </c>
      <c r="M187" s="55">
        <v>10000</v>
      </c>
      <c r="N187" s="95">
        <f t="shared" si="5"/>
        <v>100</v>
      </c>
    </row>
    <row r="188" spans="1:14" s="2" customFormat="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7">
        <v>382</v>
      </c>
      <c r="K188" s="26" t="s">
        <v>271</v>
      </c>
      <c r="L188" s="54">
        <f>L189</f>
        <v>50000</v>
      </c>
      <c r="M188" s="54">
        <f>M189</f>
        <v>50000</v>
      </c>
      <c r="N188" s="95">
        <f t="shared" si="5"/>
        <v>100</v>
      </c>
    </row>
    <row r="189" spans="1:14" s="2" customFormat="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7">
        <v>3821</v>
      </c>
      <c r="K189" s="26" t="s">
        <v>272</v>
      </c>
      <c r="L189" s="54">
        <f>L190</f>
        <v>50000</v>
      </c>
      <c r="M189" s="54">
        <f>M190</f>
        <v>50000</v>
      </c>
      <c r="N189" s="95">
        <f t="shared" si="5"/>
        <v>100</v>
      </c>
    </row>
    <row r="190" spans="1:14" s="3" customFormat="1" ht="12.75">
      <c r="A190" s="28"/>
      <c r="B190" s="28"/>
      <c r="C190" s="28"/>
      <c r="D190" s="28"/>
      <c r="E190" s="28"/>
      <c r="F190" s="28"/>
      <c r="G190" s="28"/>
      <c r="H190" s="28"/>
      <c r="I190" s="28" t="s">
        <v>273</v>
      </c>
      <c r="J190" s="29">
        <v>38219</v>
      </c>
      <c r="K190" s="28" t="s">
        <v>274</v>
      </c>
      <c r="L190" s="47">
        <v>50000</v>
      </c>
      <c r="M190" s="55">
        <v>50000</v>
      </c>
      <c r="N190" s="95">
        <f t="shared" si="5"/>
        <v>100</v>
      </c>
    </row>
    <row r="191" spans="1:14" s="2" customFormat="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7">
        <v>383</v>
      </c>
      <c r="K191" s="26" t="s">
        <v>275</v>
      </c>
      <c r="L191" s="54">
        <f>L192</f>
        <v>5000</v>
      </c>
      <c r="M191" s="54">
        <f>M192</f>
        <v>5000</v>
      </c>
      <c r="N191" s="95">
        <f t="shared" si="5"/>
        <v>100</v>
      </c>
    </row>
    <row r="192" spans="1:14" s="2" customFormat="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7">
        <v>3831</v>
      </c>
      <c r="K192" s="26" t="s">
        <v>276</v>
      </c>
      <c r="L192" s="54">
        <f>L193</f>
        <v>5000</v>
      </c>
      <c r="M192" s="54">
        <f>M193</f>
        <v>5000</v>
      </c>
      <c r="N192" s="95">
        <f t="shared" si="5"/>
        <v>100</v>
      </c>
    </row>
    <row r="193" spans="1:14" s="3" customFormat="1" ht="12.75">
      <c r="A193" s="28"/>
      <c r="B193" s="28"/>
      <c r="C193" s="28"/>
      <c r="D193" s="28"/>
      <c r="E193" s="28"/>
      <c r="F193" s="28"/>
      <c r="G193" s="28"/>
      <c r="H193" s="28"/>
      <c r="I193" s="28" t="s">
        <v>277</v>
      </c>
      <c r="J193" s="29">
        <v>38319</v>
      </c>
      <c r="K193" s="28" t="s">
        <v>278</v>
      </c>
      <c r="L193" s="47">
        <v>5000</v>
      </c>
      <c r="M193" s="55">
        <v>5000</v>
      </c>
      <c r="N193" s="95">
        <f t="shared" si="5"/>
        <v>100</v>
      </c>
    </row>
    <row r="194" spans="1:14" s="2" customFormat="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7">
        <v>385</v>
      </c>
      <c r="K194" s="26" t="s">
        <v>279</v>
      </c>
      <c r="L194" s="54">
        <f>L195</f>
        <v>29000</v>
      </c>
      <c r="M194" s="54">
        <f>M195</f>
        <v>29000</v>
      </c>
      <c r="N194" s="95">
        <f t="shared" si="5"/>
        <v>100</v>
      </c>
    </row>
    <row r="195" spans="1:14" s="2" customFormat="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7">
        <v>3851</v>
      </c>
      <c r="K195" s="26" t="s">
        <v>280</v>
      </c>
      <c r="L195" s="54">
        <f>L196</f>
        <v>29000</v>
      </c>
      <c r="M195" s="54">
        <f>M196</f>
        <v>29000</v>
      </c>
      <c r="N195" s="95">
        <f t="shared" si="5"/>
        <v>100</v>
      </c>
    </row>
    <row r="196" spans="1:14" s="3" customFormat="1" ht="12.75">
      <c r="A196" s="28"/>
      <c r="B196" s="28"/>
      <c r="C196" s="28"/>
      <c r="D196" s="28"/>
      <c r="E196" s="28"/>
      <c r="F196" s="28"/>
      <c r="G196" s="28"/>
      <c r="H196" s="28"/>
      <c r="I196" s="28" t="s">
        <v>281</v>
      </c>
      <c r="J196" s="29">
        <v>38511</v>
      </c>
      <c r="K196" s="28" t="s">
        <v>282</v>
      </c>
      <c r="L196" s="47">
        <v>29000</v>
      </c>
      <c r="M196" s="55">
        <v>29000</v>
      </c>
      <c r="N196" s="95">
        <f t="shared" si="5"/>
        <v>100</v>
      </c>
    </row>
    <row r="197" spans="1:14" s="2" customFormat="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7">
        <v>4</v>
      </c>
      <c r="K197" s="26" t="s">
        <v>77</v>
      </c>
      <c r="L197" s="54">
        <f>L198+L204</f>
        <v>3695000</v>
      </c>
      <c r="M197" s="54">
        <f>M198+M204</f>
        <v>3435000</v>
      </c>
      <c r="N197" s="95">
        <f t="shared" si="5"/>
        <v>92.96346414073072</v>
      </c>
    </row>
    <row r="198" spans="1:14" s="2" customFormat="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7">
        <v>41</v>
      </c>
      <c r="K198" s="26" t="s">
        <v>283</v>
      </c>
      <c r="L198" s="54">
        <f>L199</f>
        <v>810000</v>
      </c>
      <c r="M198" s="54">
        <f>M199</f>
        <v>805000</v>
      </c>
      <c r="N198" s="95">
        <f t="shared" si="5"/>
        <v>99.38271604938271</v>
      </c>
    </row>
    <row r="199" spans="1:14" s="2" customFormat="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7">
        <v>412</v>
      </c>
      <c r="K199" s="26" t="s">
        <v>284</v>
      </c>
      <c r="L199" s="54">
        <f>L200</f>
        <v>810000</v>
      </c>
      <c r="M199" s="54">
        <f>M200</f>
        <v>805000</v>
      </c>
      <c r="N199" s="95">
        <f t="shared" si="5"/>
        <v>99.38271604938271</v>
      </c>
    </row>
    <row r="200" spans="1:14" s="2" customFormat="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7">
        <v>4126</v>
      </c>
      <c r="K200" s="26" t="s">
        <v>285</v>
      </c>
      <c r="L200" s="54">
        <f>L201+L202+L203</f>
        <v>810000</v>
      </c>
      <c r="M200" s="54">
        <f>M201+M202+M203</f>
        <v>805000</v>
      </c>
      <c r="N200" s="95">
        <f t="shared" si="5"/>
        <v>99.38271604938271</v>
      </c>
    </row>
    <row r="201" spans="1:14" s="3" customFormat="1" ht="12.75">
      <c r="A201" s="28"/>
      <c r="B201" s="28"/>
      <c r="C201" s="28"/>
      <c r="D201" s="28"/>
      <c r="E201" s="28"/>
      <c r="F201" s="28"/>
      <c r="G201" s="28"/>
      <c r="H201" s="28"/>
      <c r="I201" s="28" t="s">
        <v>286</v>
      </c>
      <c r="J201" s="29">
        <v>41261</v>
      </c>
      <c r="K201" s="28" t="s">
        <v>287</v>
      </c>
      <c r="L201" s="47">
        <v>680000</v>
      </c>
      <c r="M201" s="55">
        <v>695000</v>
      </c>
      <c r="N201" s="95">
        <f t="shared" si="5"/>
        <v>102.20588235294117</v>
      </c>
    </row>
    <row r="202" spans="1:14" s="3" customFormat="1" ht="12.75">
      <c r="A202" s="28"/>
      <c r="B202" s="28"/>
      <c r="C202" s="28"/>
      <c r="D202" s="28"/>
      <c r="E202" s="28"/>
      <c r="F202" s="28"/>
      <c r="G202" s="28"/>
      <c r="H202" s="28"/>
      <c r="I202" s="28" t="s">
        <v>288</v>
      </c>
      <c r="J202" s="29">
        <v>41261</v>
      </c>
      <c r="K202" s="28" t="s">
        <v>289</v>
      </c>
      <c r="L202" s="47">
        <v>50000</v>
      </c>
      <c r="M202" s="55">
        <v>0</v>
      </c>
      <c r="N202" s="95">
        <f t="shared" si="5"/>
        <v>0</v>
      </c>
    </row>
    <row r="203" spans="1:14" s="3" customFormat="1" ht="12.75">
      <c r="A203" s="28"/>
      <c r="B203" s="28"/>
      <c r="C203" s="28"/>
      <c r="D203" s="28"/>
      <c r="E203" s="28"/>
      <c r="F203" s="28"/>
      <c r="G203" s="28"/>
      <c r="H203" s="28"/>
      <c r="I203" s="28" t="s">
        <v>290</v>
      </c>
      <c r="J203" s="29">
        <v>41261</v>
      </c>
      <c r="K203" s="28" t="s">
        <v>291</v>
      </c>
      <c r="L203" s="47">
        <v>80000</v>
      </c>
      <c r="M203" s="55">
        <v>110000</v>
      </c>
      <c r="N203" s="95">
        <f t="shared" si="5"/>
        <v>137.5</v>
      </c>
    </row>
    <row r="204" spans="1:14" s="2" customFormat="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7">
        <v>42</v>
      </c>
      <c r="K204" s="26" t="s">
        <v>78</v>
      </c>
      <c r="L204" s="54">
        <f>L205+L214</f>
        <v>2885000</v>
      </c>
      <c r="M204" s="54">
        <f>M205+M214</f>
        <v>2630000</v>
      </c>
      <c r="N204" s="95">
        <f t="shared" si="5"/>
        <v>91.16117850953206</v>
      </c>
    </row>
    <row r="205" spans="1:14" s="2" customFormat="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7">
        <v>421</v>
      </c>
      <c r="K205" s="26" t="s">
        <v>79</v>
      </c>
      <c r="L205" s="54">
        <f>SUM(L206,L208,L210)</f>
        <v>2750000</v>
      </c>
      <c r="M205" s="54">
        <f>SUM(M206,M208,M210)</f>
        <v>2495000</v>
      </c>
      <c r="N205" s="95">
        <f t="shared" si="5"/>
        <v>90.72727272727272</v>
      </c>
    </row>
    <row r="206" spans="1:14" s="2" customFormat="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7">
        <v>4212</v>
      </c>
      <c r="K206" s="26" t="s">
        <v>292</v>
      </c>
      <c r="L206" s="54">
        <f>L207</f>
        <v>0</v>
      </c>
      <c r="M206" s="54">
        <f>M207</f>
        <v>0</v>
      </c>
      <c r="N206" s="95" t="e">
        <f t="shared" si="5"/>
        <v>#DIV/0!</v>
      </c>
    </row>
    <row r="207" spans="1:14" s="3" customFormat="1" ht="12.75">
      <c r="A207" s="28"/>
      <c r="B207" s="28"/>
      <c r="C207" s="28"/>
      <c r="D207" s="28"/>
      <c r="E207" s="28"/>
      <c r="F207" s="28"/>
      <c r="G207" s="28"/>
      <c r="H207" s="28"/>
      <c r="I207" s="28" t="s">
        <v>293</v>
      </c>
      <c r="J207" s="29">
        <v>42121</v>
      </c>
      <c r="K207" s="28" t="s">
        <v>294</v>
      </c>
      <c r="L207" s="47">
        <v>0</v>
      </c>
      <c r="M207" s="55">
        <v>0</v>
      </c>
      <c r="N207" s="95" t="e">
        <f t="shared" si="5"/>
        <v>#DIV/0!</v>
      </c>
    </row>
    <row r="208" spans="1:14" s="2" customFormat="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7">
        <v>4213</v>
      </c>
      <c r="K208" s="26" t="s">
        <v>295</v>
      </c>
      <c r="L208" s="54">
        <f>L209</f>
        <v>650000</v>
      </c>
      <c r="M208" s="54">
        <f>M209</f>
        <v>585000</v>
      </c>
      <c r="N208" s="95">
        <f t="shared" si="5"/>
        <v>90</v>
      </c>
    </row>
    <row r="209" spans="1:14" s="3" customFormat="1" ht="12.75">
      <c r="A209" s="28"/>
      <c r="B209" s="28"/>
      <c r="C209" s="28"/>
      <c r="D209" s="28"/>
      <c r="E209" s="28"/>
      <c r="F209" s="28"/>
      <c r="G209" s="28"/>
      <c r="H209" s="28"/>
      <c r="I209" s="28" t="s">
        <v>296</v>
      </c>
      <c r="J209" s="29">
        <v>42131</v>
      </c>
      <c r="K209" s="28" t="s">
        <v>297</v>
      </c>
      <c r="L209" s="47">
        <v>650000</v>
      </c>
      <c r="M209" s="55">
        <v>585000</v>
      </c>
      <c r="N209" s="95">
        <f t="shared" si="5"/>
        <v>90</v>
      </c>
    </row>
    <row r="210" spans="1:14" s="2" customFormat="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7">
        <v>4214</v>
      </c>
      <c r="K210" s="26" t="s">
        <v>80</v>
      </c>
      <c r="L210" s="54">
        <f>L211+L212+L213</f>
        <v>2100000</v>
      </c>
      <c r="M210" s="54">
        <f>M211+M212+M213</f>
        <v>1910000</v>
      </c>
      <c r="N210" s="95">
        <f t="shared" si="5"/>
        <v>90.95238095238095</v>
      </c>
    </row>
    <row r="211" spans="1:14" s="3" customFormat="1" ht="12.75">
      <c r="A211" s="28"/>
      <c r="B211" s="28"/>
      <c r="C211" s="28"/>
      <c r="D211" s="28"/>
      <c r="E211" s="28"/>
      <c r="F211" s="28"/>
      <c r="G211" s="28"/>
      <c r="H211" s="28"/>
      <c r="I211" s="28" t="s">
        <v>298</v>
      </c>
      <c r="J211" s="29">
        <v>42141</v>
      </c>
      <c r="K211" s="28" t="s">
        <v>299</v>
      </c>
      <c r="L211" s="47">
        <v>400000</v>
      </c>
      <c r="M211" s="55">
        <v>300000</v>
      </c>
      <c r="N211" s="95">
        <f t="shared" si="5"/>
        <v>75</v>
      </c>
    </row>
    <row r="212" spans="1:14" s="3" customFormat="1" ht="12.75">
      <c r="A212" s="28"/>
      <c r="B212" s="28"/>
      <c r="C212" s="28"/>
      <c r="D212" s="28"/>
      <c r="E212" s="28"/>
      <c r="F212" s="28"/>
      <c r="G212" s="28"/>
      <c r="H212" s="28"/>
      <c r="I212" s="28" t="s">
        <v>300</v>
      </c>
      <c r="J212" s="29">
        <v>42147</v>
      </c>
      <c r="K212" s="28" t="s">
        <v>301</v>
      </c>
      <c r="L212" s="47">
        <v>90000</v>
      </c>
      <c r="M212" s="55">
        <v>0</v>
      </c>
      <c r="N212" s="95">
        <f t="shared" si="5"/>
        <v>0</v>
      </c>
    </row>
    <row r="213" spans="1:14" s="3" customFormat="1" ht="12.75">
      <c r="A213" s="28"/>
      <c r="B213" s="28"/>
      <c r="C213" s="28"/>
      <c r="D213" s="28"/>
      <c r="E213" s="28"/>
      <c r="F213" s="28"/>
      <c r="G213" s="28"/>
      <c r="H213" s="28"/>
      <c r="I213" s="28" t="s">
        <v>302</v>
      </c>
      <c r="J213" s="29">
        <v>42149</v>
      </c>
      <c r="K213" s="28" t="s">
        <v>303</v>
      </c>
      <c r="L213" s="47">
        <v>1610000</v>
      </c>
      <c r="M213" s="55">
        <v>1610000</v>
      </c>
      <c r="N213" s="95">
        <f t="shared" si="5"/>
        <v>100</v>
      </c>
    </row>
    <row r="214" spans="1:14" s="2" customFormat="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7">
        <v>422</v>
      </c>
      <c r="K214" s="26" t="s">
        <v>304</v>
      </c>
      <c r="L214" s="54">
        <f>L215+L219+L223</f>
        <v>135000</v>
      </c>
      <c r="M214" s="54">
        <f>M215+M219+M223</f>
        <v>135000</v>
      </c>
      <c r="N214" s="95">
        <f t="shared" si="5"/>
        <v>100</v>
      </c>
    </row>
    <row r="215" spans="1:14" s="2" customFormat="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7">
        <v>4221</v>
      </c>
      <c r="K215" s="26" t="s">
        <v>305</v>
      </c>
      <c r="L215" s="54">
        <f>L216+L217+L218</f>
        <v>65000</v>
      </c>
      <c r="M215" s="54">
        <f>M216+M217+M218</f>
        <v>65000</v>
      </c>
      <c r="N215" s="95">
        <f t="shared" si="5"/>
        <v>100</v>
      </c>
    </row>
    <row r="216" spans="1:14" s="3" customFormat="1" ht="12.75">
      <c r="A216" s="28"/>
      <c r="B216" s="28"/>
      <c r="C216" s="28"/>
      <c r="D216" s="28"/>
      <c r="E216" s="28"/>
      <c r="F216" s="28"/>
      <c r="G216" s="28"/>
      <c r="H216" s="28"/>
      <c r="I216" s="28" t="s">
        <v>306</v>
      </c>
      <c r="J216" s="29">
        <v>42211</v>
      </c>
      <c r="K216" s="28" t="s">
        <v>307</v>
      </c>
      <c r="L216" s="47">
        <v>35000</v>
      </c>
      <c r="M216" s="55">
        <v>35000</v>
      </c>
      <c r="N216" s="95">
        <f t="shared" si="5"/>
        <v>100</v>
      </c>
    </row>
    <row r="217" spans="1:14" s="3" customFormat="1" ht="12.75">
      <c r="A217" s="28"/>
      <c r="B217" s="28"/>
      <c r="C217" s="28"/>
      <c r="D217" s="28"/>
      <c r="E217" s="28"/>
      <c r="F217" s="28"/>
      <c r="G217" s="28"/>
      <c r="H217" s="28"/>
      <c r="I217" s="28" t="s">
        <v>308</v>
      </c>
      <c r="J217" s="29">
        <v>42212</v>
      </c>
      <c r="K217" s="28" t="s">
        <v>309</v>
      </c>
      <c r="L217" s="47">
        <v>20000</v>
      </c>
      <c r="M217" s="55">
        <v>20000</v>
      </c>
      <c r="N217" s="95">
        <f t="shared" si="5"/>
        <v>100</v>
      </c>
    </row>
    <row r="218" spans="1:14" s="3" customFormat="1" ht="12.75">
      <c r="A218" s="28"/>
      <c r="B218" s="28"/>
      <c r="C218" s="28"/>
      <c r="D218" s="28"/>
      <c r="E218" s="28"/>
      <c r="F218" s="28"/>
      <c r="G218" s="28"/>
      <c r="H218" s="28"/>
      <c r="I218" s="28" t="s">
        <v>310</v>
      </c>
      <c r="J218" s="29">
        <v>42219</v>
      </c>
      <c r="K218" s="28" t="s">
        <v>311</v>
      </c>
      <c r="L218" s="47">
        <v>10000</v>
      </c>
      <c r="M218" s="55">
        <v>10000</v>
      </c>
      <c r="N218" s="95">
        <f t="shared" si="5"/>
        <v>100</v>
      </c>
    </row>
    <row r="219" spans="1:14" s="2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7">
        <v>4223</v>
      </c>
      <c r="K219" s="26" t="s">
        <v>312</v>
      </c>
      <c r="L219" s="54">
        <f>L220+L221+L222</f>
        <v>20000</v>
      </c>
      <c r="M219" s="54">
        <f>M220+M221+M222</f>
        <v>20000</v>
      </c>
      <c r="N219" s="95">
        <f t="shared" si="5"/>
        <v>100</v>
      </c>
    </row>
    <row r="220" spans="1:14" s="3" customFormat="1" ht="12.75">
      <c r="A220" s="28"/>
      <c r="B220" s="28"/>
      <c r="C220" s="28"/>
      <c r="D220" s="28"/>
      <c r="E220" s="28"/>
      <c r="F220" s="28"/>
      <c r="G220" s="28"/>
      <c r="H220" s="28"/>
      <c r="I220" s="28" t="s">
        <v>313</v>
      </c>
      <c r="J220" s="29">
        <v>42231</v>
      </c>
      <c r="K220" s="28" t="s">
        <v>314</v>
      </c>
      <c r="L220" s="47">
        <v>5000</v>
      </c>
      <c r="M220" s="55">
        <v>5000</v>
      </c>
      <c r="N220" s="95">
        <f t="shared" si="5"/>
        <v>100</v>
      </c>
    </row>
    <row r="221" spans="1:14" s="3" customFormat="1" ht="12.75">
      <c r="A221" s="28"/>
      <c r="B221" s="28"/>
      <c r="C221" s="28"/>
      <c r="D221" s="28"/>
      <c r="E221" s="28"/>
      <c r="F221" s="28"/>
      <c r="G221" s="28"/>
      <c r="H221" s="28"/>
      <c r="I221" s="28" t="s">
        <v>315</v>
      </c>
      <c r="J221" s="29">
        <v>42233</v>
      </c>
      <c r="K221" s="28" t="s">
        <v>316</v>
      </c>
      <c r="L221" s="47">
        <v>5000</v>
      </c>
      <c r="M221" s="55">
        <v>5000</v>
      </c>
      <c r="N221" s="95">
        <f t="shared" si="5"/>
        <v>100</v>
      </c>
    </row>
    <row r="222" spans="1:14" s="3" customFormat="1" ht="12.75">
      <c r="A222" s="28"/>
      <c r="B222" s="28"/>
      <c r="C222" s="28"/>
      <c r="D222" s="28"/>
      <c r="E222" s="28"/>
      <c r="F222" s="28"/>
      <c r="G222" s="28"/>
      <c r="H222" s="28"/>
      <c r="I222" s="28" t="s">
        <v>317</v>
      </c>
      <c r="J222" s="29">
        <v>42234</v>
      </c>
      <c r="K222" s="28" t="s">
        <v>318</v>
      </c>
      <c r="L222" s="47">
        <v>10000</v>
      </c>
      <c r="M222" s="55">
        <v>10000</v>
      </c>
      <c r="N222" s="95">
        <f t="shared" si="5"/>
        <v>100</v>
      </c>
    </row>
    <row r="223" spans="1:14" s="2" customFormat="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7">
        <v>4227</v>
      </c>
      <c r="K223" s="26" t="s">
        <v>319</v>
      </c>
      <c r="L223" s="54">
        <f>L224</f>
        <v>50000</v>
      </c>
      <c r="M223" s="54">
        <f>M224</f>
        <v>50000</v>
      </c>
      <c r="N223" s="95">
        <f t="shared" si="5"/>
        <v>100</v>
      </c>
    </row>
    <row r="224" spans="1:14" s="3" customFormat="1" ht="12.75">
      <c r="A224" s="28"/>
      <c r="B224" s="28"/>
      <c r="C224" s="28"/>
      <c r="D224" s="28"/>
      <c r="E224" s="28"/>
      <c r="F224" s="28"/>
      <c r="G224" s="28"/>
      <c r="H224" s="28"/>
      <c r="I224" s="28" t="s">
        <v>320</v>
      </c>
      <c r="J224" s="29">
        <v>42273</v>
      </c>
      <c r="K224" s="28" t="s">
        <v>321</v>
      </c>
      <c r="L224" s="47">
        <v>50000</v>
      </c>
      <c r="M224" s="55">
        <v>50000</v>
      </c>
      <c r="N224" s="95">
        <f t="shared" si="5"/>
        <v>100</v>
      </c>
    </row>
    <row r="225" spans="1:14" ht="15">
      <c r="A225" s="40"/>
      <c r="B225" s="40"/>
      <c r="C225" s="40"/>
      <c r="D225" s="40"/>
      <c r="E225" s="40"/>
      <c r="F225" s="40"/>
      <c r="G225" s="40"/>
      <c r="H225" s="40"/>
      <c r="I225" s="36" t="s">
        <v>5</v>
      </c>
      <c r="J225" s="35" t="s">
        <v>322</v>
      </c>
      <c r="K225" s="36" t="s">
        <v>323</v>
      </c>
      <c r="L225" s="52">
        <f>L226+L234+L240</f>
        <v>290000</v>
      </c>
      <c r="M225" s="52">
        <f>M226+M234+M240</f>
        <v>290000</v>
      </c>
      <c r="N225" s="93">
        <f t="shared" si="5"/>
        <v>100</v>
      </c>
    </row>
    <row r="226" spans="1:14" ht="26.25">
      <c r="A226" s="42"/>
      <c r="B226" s="42"/>
      <c r="C226" s="42"/>
      <c r="D226" s="42"/>
      <c r="E226" s="42"/>
      <c r="F226" s="42"/>
      <c r="G226" s="42"/>
      <c r="H226" s="42"/>
      <c r="I226" s="39" t="s">
        <v>7</v>
      </c>
      <c r="J226" s="38" t="s">
        <v>324</v>
      </c>
      <c r="K226" s="39" t="s">
        <v>325</v>
      </c>
      <c r="L226" s="53">
        <f aca="true" t="shared" si="6" ref="L226:M229">L227</f>
        <v>186000</v>
      </c>
      <c r="M226" s="53">
        <f t="shared" si="6"/>
        <v>186000</v>
      </c>
      <c r="N226" s="96">
        <f t="shared" si="5"/>
        <v>100</v>
      </c>
    </row>
    <row r="227" spans="1:14" s="2" customFormat="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7">
        <v>3</v>
      </c>
      <c r="K227" s="26" t="s">
        <v>9</v>
      </c>
      <c r="L227" s="54">
        <f t="shared" si="6"/>
        <v>186000</v>
      </c>
      <c r="M227" s="54">
        <f t="shared" si="6"/>
        <v>186000</v>
      </c>
      <c r="N227" s="95">
        <f t="shared" si="5"/>
        <v>100</v>
      </c>
    </row>
    <row r="228" spans="1:14" s="2" customFormat="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7">
        <v>38</v>
      </c>
      <c r="K228" s="26" t="s">
        <v>53</v>
      </c>
      <c r="L228" s="54">
        <f t="shared" si="6"/>
        <v>186000</v>
      </c>
      <c r="M228" s="54">
        <f t="shared" si="6"/>
        <v>186000</v>
      </c>
      <c r="N228" s="95">
        <f t="shared" si="5"/>
        <v>100</v>
      </c>
    </row>
    <row r="229" spans="1:14" s="2" customFormat="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7">
        <v>381</v>
      </c>
      <c r="K229" s="26" t="s">
        <v>54</v>
      </c>
      <c r="L229" s="54">
        <f t="shared" si="6"/>
        <v>186000</v>
      </c>
      <c r="M229" s="54">
        <f t="shared" si="6"/>
        <v>186000</v>
      </c>
      <c r="N229" s="95">
        <f t="shared" si="5"/>
        <v>100</v>
      </c>
    </row>
    <row r="230" spans="1:14" s="2" customFormat="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7">
        <v>3811</v>
      </c>
      <c r="K230" s="26" t="s">
        <v>55</v>
      </c>
      <c r="L230" s="54">
        <f>L231+L232+L233</f>
        <v>186000</v>
      </c>
      <c r="M230" s="54">
        <f>M231+M232+M233</f>
        <v>186000</v>
      </c>
      <c r="N230" s="95">
        <f t="shared" si="5"/>
        <v>100</v>
      </c>
    </row>
    <row r="231" spans="1:14" s="3" customFormat="1" ht="12.75">
      <c r="A231" s="28"/>
      <c r="B231" s="28"/>
      <c r="C231" s="28"/>
      <c r="D231" s="28"/>
      <c r="E231" s="28"/>
      <c r="F231" s="28"/>
      <c r="G231" s="28"/>
      <c r="H231" s="28"/>
      <c r="I231" s="28" t="s">
        <v>326</v>
      </c>
      <c r="J231" s="29">
        <v>38114</v>
      </c>
      <c r="K231" s="28" t="s">
        <v>327</v>
      </c>
      <c r="L231" s="47">
        <v>28000</v>
      </c>
      <c r="M231" s="55">
        <v>28000</v>
      </c>
      <c r="N231" s="95">
        <f t="shared" si="5"/>
        <v>100</v>
      </c>
    </row>
    <row r="232" spans="1:14" s="3" customFormat="1" ht="12.75">
      <c r="A232" s="28"/>
      <c r="B232" s="28"/>
      <c r="C232" s="28"/>
      <c r="D232" s="28"/>
      <c r="E232" s="28"/>
      <c r="F232" s="28"/>
      <c r="G232" s="28"/>
      <c r="H232" s="28"/>
      <c r="I232" s="28" t="s">
        <v>328</v>
      </c>
      <c r="J232" s="29">
        <v>38114</v>
      </c>
      <c r="K232" s="28" t="s">
        <v>329</v>
      </c>
      <c r="L232" s="47">
        <v>28000</v>
      </c>
      <c r="M232" s="55">
        <v>28000</v>
      </c>
      <c r="N232" s="95">
        <f t="shared" si="5"/>
        <v>100</v>
      </c>
    </row>
    <row r="233" spans="1:14" s="3" customFormat="1" ht="12.75">
      <c r="A233" s="28"/>
      <c r="B233" s="28"/>
      <c r="C233" s="28"/>
      <c r="D233" s="28"/>
      <c r="E233" s="28"/>
      <c r="F233" s="28"/>
      <c r="G233" s="28"/>
      <c r="H233" s="28"/>
      <c r="I233" s="28" t="s">
        <v>330</v>
      </c>
      <c r="J233" s="29">
        <v>38114</v>
      </c>
      <c r="K233" s="28" t="s">
        <v>331</v>
      </c>
      <c r="L233" s="47">
        <v>130000</v>
      </c>
      <c r="M233" s="55">
        <v>130000</v>
      </c>
      <c r="N233" s="95">
        <f t="shared" si="5"/>
        <v>100</v>
      </c>
    </row>
    <row r="234" spans="1:14" ht="26.25">
      <c r="A234" s="42"/>
      <c r="B234" s="42"/>
      <c r="C234" s="42"/>
      <c r="D234" s="42"/>
      <c r="E234" s="42"/>
      <c r="F234" s="42"/>
      <c r="G234" s="42"/>
      <c r="H234" s="42"/>
      <c r="I234" s="39" t="s">
        <v>7</v>
      </c>
      <c r="J234" s="38" t="s">
        <v>332</v>
      </c>
      <c r="K234" s="39" t="s">
        <v>333</v>
      </c>
      <c r="L234" s="53">
        <f aca="true" t="shared" si="7" ref="L234:M238">L235</f>
        <v>20000</v>
      </c>
      <c r="M234" s="53">
        <f t="shared" si="7"/>
        <v>20000</v>
      </c>
      <c r="N234" s="96">
        <f t="shared" si="5"/>
        <v>100</v>
      </c>
    </row>
    <row r="235" spans="1:14" s="2" customFormat="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7">
        <v>3</v>
      </c>
      <c r="K235" s="26" t="s">
        <v>9</v>
      </c>
      <c r="L235" s="54">
        <f t="shared" si="7"/>
        <v>20000</v>
      </c>
      <c r="M235" s="54">
        <f t="shared" si="7"/>
        <v>20000</v>
      </c>
      <c r="N235" s="95">
        <f t="shared" si="5"/>
        <v>100</v>
      </c>
    </row>
    <row r="236" spans="1:14" s="2" customFormat="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7">
        <v>38</v>
      </c>
      <c r="K236" s="26" t="s">
        <v>53</v>
      </c>
      <c r="L236" s="54">
        <f t="shared" si="7"/>
        <v>20000</v>
      </c>
      <c r="M236" s="54">
        <f t="shared" si="7"/>
        <v>20000</v>
      </c>
      <c r="N236" s="95">
        <f t="shared" si="5"/>
        <v>100</v>
      </c>
    </row>
    <row r="237" spans="1:14" s="2" customFormat="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7">
        <v>381</v>
      </c>
      <c r="K237" s="26" t="s">
        <v>54</v>
      </c>
      <c r="L237" s="54">
        <f t="shared" si="7"/>
        <v>20000</v>
      </c>
      <c r="M237" s="54">
        <f t="shared" si="7"/>
        <v>20000</v>
      </c>
      <c r="N237" s="95">
        <f t="shared" si="5"/>
        <v>100</v>
      </c>
    </row>
    <row r="238" spans="1:14" s="2" customFormat="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7">
        <v>3811</v>
      </c>
      <c r="K238" s="26" t="s">
        <v>55</v>
      </c>
      <c r="L238" s="54">
        <f t="shared" si="7"/>
        <v>20000</v>
      </c>
      <c r="M238" s="54">
        <f t="shared" si="7"/>
        <v>20000</v>
      </c>
      <c r="N238" s="95">
        <f t="shared" si="5"/>
        <v>100</v>
      </c>
    </row>
    <row r="239" spans="1:14" s="3" customFormat="1" ht="12.75">
      <c r="A239" s="28"/>
      <c r="B239" s="28"/>
      <c r="C239" s="28"/>
      <c r="D239" s="28"/>
      <c r="E239" s="28"/>
      <c r="F239" s="28"/>
      <c r="G239" s="28"/>
      <c r="H239" s="28"/>
      <c r="I239" s="28" t="s">
        <v>334</v>
      </c>
      <c r="J239" s="29">
        <v>38114</v>
      </c>
      <c r="K239" s="28" t="s">
        <v>333</v>
      </c>
      <c r="L239" s="47">
        <v>20000</v>
      </c>
      <c r="M239" s="55">
        <v>20000</v>
      </c>
      <c r="N239" s="95">
        <f t="shared" si="5"/>
        <v>100</v>
      </c>
    </row>
    <row r="240" spans="1:14" ht="26.25">
      <c r="A240" s="42"/>
      <c r="B240" s="42"/>
      <c r="C240" s="42"/>
      <c r="D240" s="42"/>
      <c r="E240" s="42"/>
      <c r="F240" s="42"/>
      <c r="G240" s="42"/>
      <c r="H240" s="42"/>
      <c r="I240" s="39" t="s">
        <v>7</v>
      </c>
      <c r="J240" s="38" t="s">
        <v>335</v>
      </c>
      <c r="K240" s="39" t="s">
        <v>336</v>
      </c>
      <c r="L240" s="53">
        <f aca="true" t="shared" si="8" ref="L240:M243">L241</f>
        <v>84000</v>
      </c>
      <c r="M240" s="53">
        <f t="shared" si="8"/>
        <v>84000</v>
      </c>
      <c r="N240" s="96">
        <f t="shared" si="5"/>
        <v>100</v>
      </c>
    </row>
    <row r="241" spans="1:14" s="2" customFormat="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7">
        <v>4</v>
      </c>
      <c r="K241" s="26" t="s">
        <v>77</v>
      </c>
      <c r="L241" s="54">
        <f t="shared" si="8"/>
        <v>84000</v>
      </c>
      <c r="M241" s="54">
        <f t="shared" si="8"/>
        <v>84000</v>
      </c>
      <c r="N241" s="95">
        <f t="shared" si="5"/>
        <v>100</v>
      </c>
    </row>
    <row r="242" spans="1:14" s="2" customFormat="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7">
        <v>42</v>
      </c>
      <c r="K242" s="26" t="s">
        <v>78</v>
      </c>
      <c r="L242" s="54">
        <f t="shared" si="8"/>
        <v>84000</v>
      </c>
      <c r="M242" s="54">
        <f t="shared" si="8"/>
        <v>84000</v>
      </c>
      <c r="N242" s="95">
        <f t="shared" si="5"/>
        <v>100</v>
      </c>
    </row>
    <row r="243" spans="1:14" s="2" customFormat="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7">
        <v>421</v>
      </c>
      <c r="K243" s="26" t="s">
        <v>79</v>
      </c>
      <c r="L243" s="54">
        <f t="shared" si="8"/>
        <v>84000</v>
      </c>
      <c r="M243" s="54">
        <f t="shared" si="8"/>
        <v>84000</v>
      </c>
      <c r="N243" s="95">
        <f t="shared" si="5"/>
        <v>100</v>
      </c>
    </row>
    <row r="244" spans="1:14" s="2" customFormat="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7">
        <v>4214</v>
      </c>
      <c r="K244" s="26" t="s">
        <v>80</v>
      </c>
      <c r="L244" s="54">
        <f>L245+L246+L247+L248</f>
        <v>84000</v>
      </c>
      <c r="M244" s="54">
        <f>M245+M246+M247+M248</f>
        <v>84000</v>
      </c>
      <c r="N244" s="95">
        <f t="shared" si="5"/>
        <v>100</v>
      </c>
    </row>
    <row r="245" spans="1:14" s="3" customFormat="1" ht="12.75">
      <c r="A245" s="28"/>
      <c r="B245" s="28"/>
      <c r="C245" s="28"/>
      <c r="D245" s="28"/>
      <c r="E245" s="28"/>
      <c r="F245" s="28"/>
      <c r="G245" s="28"/>
      <c r="H245" s="28"/>
      <c r="I245" s="28" t="s">
        <v>337</v>
      </c>
      <c r="J245" s="29">
        <v>42149</v>
      </c>
      <c r="K245" s="28" t="s">
        <v>338</v>
      </c>
      <c r="L245" s="47">
        <v>50000</v>
      </c>
      <c r="M245" s="55">
        <v>50000</v>
      </c>
      <c r="N245" s="95">
        <f t="shared" si="5"/>
        <v>100</v>
      </c>
    </row>
    <row r="246" spans="1:14" s="3" customFormat="1" ht="12.75">
      <c r="A246" s="28"/>
      <c r="B246" s="28"/>
      <c r="C246" s="28"/>
      <c r="D246" s="28"/>
      <c r="E246" s="28"/>
      <c r="F246" s="28"/>
      <c r="G246" s="28"/>
      <c r="H246" s="28"/>
      <c r="I246" s="28" t="s">
        <v>339</v>
      </c>
      <c r="J246" s="29">
        <v>42149</v>
      </c>
      <c r="K246" s="28" t="s">
        <v>340</v>
      </c>
      <c r="L246" s="47">
        <v>17000</v>
      </c>
      <c r="M246" s="55">
        <v>17000</v>
      </c>
      <c r="N246" s="95">
        <f t="shared" si="5"/>
        <v>100</v>
      </c>
    </row>
    <row r="247" spans="1:14" s="3" customFormat="1" ht="12.75">
      <c r="A247" s="28"/>
      <c r="B247" s="28"/>
      <c r="C247" s="28"/>
      <c r="D247" s="28"/>
      <c r="E247" s="28"/>
      <c r="F247" s="28"/>
      <c r="G247" s="28"/>
      <c r="H247" s="28"/>
      <c r="I247" s="28" t="s">
        <v>81</v>
      </c>
      <c r="J247" s="29">
        <v>42149</v>
      </c>
      <c r="K247" s="28" t="s">
        <v>82</v>
      </c>
      <c r="L247" s="47">
        <v>0</v>
      </c>
      <c r="M247" s="55">
        <v>0</v>
      </c>
      <c r="N247" s="95" t="e">
        <f t="shared" si="5"/>
        <v>#DIV/0!</v>
      </c>
    </row>
    <row r="248" spans="1:14" s="3" customFormat="1" ht="12.75">
      <c r="A248" s="28"/>
      <c r="B248" s="28"/>
      <c r="C248" s="28"/>
      <c r="D248" s="28"/>
      <c r="E248" s="28"/>
      <c r="F248" s="28"/>
      <c r="G248" s="28"/>
      <c r="H248" s="28"/>
      <c r="I248" s="28" t="s">
        <v>341</v>
      </c>
      <c r="J248" s="29">
        <v>42149</v>
      </c>
      <c r="K248" s="28" t="s">
        <v>342</v>
      </c>
      <c r="L248" s="47">
        <v>17000</v>
      </c>
      <c r="M248" s="55">
        <v>17000</v>
      </c>
      <c r="N248" s="95">
        <f aca="true" t="shared" si="9" ref="N248:N311">(M248/L248)*100</f>
        <v>100</v>
      </c>
    </row>
    <row r="249" spans="1:14" ht="15">
      <c r="A249" s="40"/>
      <c r="B249" s="40"/>
      <c r="C249" s="40"/>
      <c r="D249" s="40"/>
      <c r="E249" s="40"/>
      <c r="F249" s="40"/>
      <c r="G249" s="40"/>
      <c r="H249" s="40"/>
      <c r="I249" s="36" t="s">
        <v>5</v>
      </c>
      <c r="J249" s="35" t="s">
        <v>343</v>
      </c>
      <c r="K249" s="36" t="s">
        <v>344</v>
      </c>
      <c r="L249" s="52">
        <f aca="true" t="shared" si="10" ref="L249:M254">L250</f>
        <v>57000</v>
      </c>
      <c r="M249" s="52">
        <f t="shared" si="10"/>
        <v>57000</v>
      </c>
      <c r="N249" s="93">
        <f t="shared" si="9"/>
        <v>100</v>
      </c>
    </row>
    <row r="250" spans="1:14" ht="26.25">
      <c r="A250" s="42"/>
      <c r="B250" s="42"/>
      <c r="C250" s="42"/>
      <c r="D250" s="42"/>
      <c r="E250" s="42"/>
      <c r="F250" s="42"/>
      <c r="G250" s="42"/>
      <c r="H250" s="42"/>
      <c r="I250" s="39" t="s">
        <v>7</v>
      </c>
      <c r="J250" s="38" t="s">
        <v>345</v>
      </c>
      <c r="K250" s="39" t="s">
        <v>346</v>
      </c>
      <c r="L250" s="53">
        <f t="shared" si="10"/>
        <v>57000</v>
      </c>
      <c r="M250" s="53">
        <f t="shared" si="10"/>
        <v>57000</v>
      </c>
      <c r="N250" s="96">
        <f t="shared" si="9"/>
        <v>100</v>
      </c>
    </row>
    <row r="251" spans="1:14" s="2" customFormat="1" ht="12.75">
      <c r="A251" s="39"/>
      <c r="B251" s="39"/>
      <c r="C251" s="39"/>
      <c r="D251" s="39"/>
      <c r="E251" s="39"/>
      <c r="F251" s="39"/>
      <c r="G251" s="39"/>
      <c r="H251" s="39"/>
      <c r="I251" s="39"/>
      <c r="J251" s="43">
        <v>3</v>
      </c>
      <c r="K251" s="39" t="s">
        <v>9</v>
      </c>
      <c r="L251" s="59">
        <f t="shared" si="10"/>
        <v>57000</v>
      </c>
      <c r="M251" s="59">
        <f t="shared" si="10"/>
        <v>57000</v>
      </c>
      <c r="N251" s="99">
        <f t="shared" si="9"/>
        <v>100</v>
      </c>
    </row>
    <row r="252" spans="1:14" s="2" customFormat="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7">
        <v>36</v>
      </c>
      <c r="K252" s="26" t="s">
        <v>347</v>
      </c>
      <c r="L252" s="54">
        <f t="shared" si="10"/>
        <v>57000</v>
      </c>
      <c r="M252" s="54">
        <f t="shared" si="10"/>
        <v>57000</v>
      </c>
      <c r="N252" s="95">
        <f t="shared" si="9"/>
        <v>100</v>
      </c>
    </row>
    <row r="253" spans="1:14" s="2" customFormat="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7">
        <v>363</v>
      </c>
      <c r="K253" s="26" t="s">
        <v>348</v>
      </c>
      <c r="L253" s="54">
        <f t="shared" si="10"/>
        <v>57000</v>
      </c>
      <c r="M253" s="54">
        <f t="shared" si="10"/>
        <v>57000</v>
      </c>
      <c r="N253" s="95">
        <f t="shared" si="9"/>
        <v>100</v>
      </c>
    </row>
    <row r="254" spans="1:14" s="2" customFormat="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7">
        <v>3631</v>
      </c>
      <c r="K254" s="26" t="s">
        <v>349</v>
      </c>
      <c r="L254" s="54">
        <f t="shared" si="10"/>
        <v>57000</v>
      </c>
      <c r="M254" s="54">
        <f t="shared" si="10"/>
        <v>57000</v>
      </c>
      <c r="N254" s="95">
        <f t="shared" si="9"/>
        <v>100</v>
      </c>
    </row>
    <row r="255" spans="1:14" s="3" customFormat="1" ht="12.75">
      <c r="A255" s="28"/>
      <c r="B255" s="28"/>
      <c r="C255" s="28"/>
      <c r="D255" s="28"/>
      <c r="E255" s="28"/>
      <c r="F255" s="28"/>
      <c r="G255" s="28"/>
      <c r="H255" s="28"/>
      <c r="I255" s="28" t="s">
        <v>350</v>
      </c>
      <c r="J255" s="29">
        <v>36319</v>
      </c>
      <c r="K255" s="28" t="s">
        <v>351</v>
      </c>
      <c r="L255" s="47">
        <v>57000</v>
      </c>
      <c r="M255" s="55">
        <v>57000</v>
      </c>
      <c r="N255" s="95">
        <f t="shared" si="9"/>
        <v>100</v>
      </c>
    </row>
    <row r="256" spans="1:14" ht="15">
      <c r="A256" s="40"/>
      <c r="B256" s="40"/>
      <c r="C256" s="40"/>
      <c r="D256" s="40"/>
      <c r="E256" s="40"/>
      <c r="F256" s="40"/>
      <c r="G256" s="40"/>
      <c r="H256" s="40"/>
      <c r="I256" s="36" t="s">
        <v>5</v>
      </c>
      <c r="J256" s="35" t="s">
        <v>352</v>
      </c>
      <c r="K256" s="36" t="s">
        <v>353</v>
      </c>
      <c r="L256" s="52">
        <f>L257+L271</f>
        <v>862845</v>
      </c>
      <c r="M256" s="52">
        <f>M257+M271</f>
        <v>1062845</v>
      </c>
      <c r="N256" s="93">
        <f t="shared" si="9"/>
        <v>123.17913414344407</v>
      </c>
    </row>
    <row r="257" spans="1:14" ht="26.25">
      <c r="A257" s="42"/>
      <c r="B257" s="42"/>
      <c r="C257" s="42"/>
      <c r="D257" s="42"/>
      <c r="E257" s="42"/>
      <c r="F257" s="42"/>
      <c r="G257" s="42"/>
      <c r="H257" s="42"/>
      <c r="I257" s="39" t="s">
        <v>7</v>
      </c>
      <c r="J257" s="38" t="s">
        <v>354</v>
      </c>
      <c r="K257" s="39" t="s">
        <v>355</v>
      </c>
      <c r="L257" s="53">
        <f aca="true" t="shared" si="11" ref="L257:M260">L258</f>
        <v>397700</v>
      </c>
      <c r="M257" s="53">
        <f t="shared" si="11"/>
        <v>397700</v>
      </c>
      <c r="N257" s="96">
        <f t="shared" si="9"/>
        <v>100</v>
      </c>
    </row>
    <row r="258" spans="1:14" s="2" customFormat="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7">
        <v>3</v>
      </c>
      <c r="K258" s="26" t="s">
        <v>9</v>
      </c>
      <c r="L258" s="54">
        <f t="shared" si="11"/>
        <v>397700</v>
      </c>
      <c r="M258" s="54">
        <f t="shared" si="11"/>
        <v>397700</v>
      </c>
      <c r="N258" s="95">
        <f t="shared" si="9"/>
        <v>100</v>
      </c>
    </row>
    <row r="259" spans="1:14" s="2" customFormat="1" ht="25.5">
      <c r="A259" s="26"/>
      <c r="B259" s="26"/>
      <c r="C259" s="26"/>
      <c r="D259" s="26"/>
      <c r="E259" s="26"/>
      <c r="F259" s="26"/>
      <c r="G259" s="26"/>
      <c r="H259" s="26"/>
      <c r="I259" s="26"/>
      <c r="J259" s="27">
        <v>37</v>
      </c>
      <c r="K259" s="26" t="s">
        <v>262</v>
      </c>
      <c r="L259" s="54">
        <f t="shared" si="11"/>
        <v>397700</v>
      </c>
      <c r="M259" s="54">
        <f t="shared" si="11"/>
        <v>397700</v>
      </c>
      <c r="N259" s="95">
        <f t="shared" si="9"/>
        <v>100</v>
      </c>
    </row>
    <row r="260" spans="1:14" s="2" customFormat="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7">
        <v>372</v>
      </c>
      <c r="K260" s="26" t="s">
        <v>263</v>
      </c>
      <c r="L260" s="54">
        <f t="shared" si="11"/>
        <v>397700</v>
      </c>
      <c r="M260" s="54">
        <f t="shared" si="11"/>
        <v>397700</v>
      </c>
      <c r="N260" s="95">
        <f t="shared" si="9"/>
        <v>100</v>
      </c>
    </row>
    <row r="261" spans="1:14" s="2" customFormat="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7">
        <v>3721</v>
      </c>
      <c r="K261" s="26" t="s">
        <v>264</v>
      </c>
      <c r="L261" s="54">
        <f>L262+L263+L264+L265+L266+L267+L268+L269+L270</f>
        <v>397700</v>
      </c>
      <c r="M261" s="54">
        <f>M262+M263+M264+M265+M266+M267+M268+M269+M270</f>
        <v>397700</v>
      </c>
      <c r="N261" s="95">
        <f t="shared" si="9"/>
        <v>100</v>
      </c>
    </row>
    <row r="262" spans="1:14" s="3" customFormat="1" ht="12.75">
      <c r="A262" s="28"/>
      <c r="B262" s="28"/>
      <c r="C262" s="28"/>
      <c r="D262" s="28"/>
      <c r="E262" s="28"/>
      <c r="F262" s="28"/>
      <c r="G262" s="28"/>
      <c r="H262" s="28"/>
      <c r="I262" s="28" t="s">
        <v>356</v>
      </c>
      <c r="J262" s="29">
        <v>37212</v>
      </c>
      <c r="K262" s="28" t="s">
        <v>357</v>
      </c>
      <c r="L262" s="47">
        <v>138700</v>
      </c>
      <c r="M262" s="55">
        <v>138700</v>
      </c>
      <c r="N262" s="95">
        <f t="shared" si="9"/>
        <v>100</v>
      </c>
    </row>
    <row r="263" spans="1:14" s="3" customFormat="1" ht="12.75">
      <c r="A263" s="28"/>
      <c r="B263" s="28"/>
      <c r="C263" s="28"/>
      <c r="D263" s="28"/>
      <c r="E263" s="28"/>
      <c r="F263" s="28"/>
      <c r="G263" s="28"/>
      <c r="H263" s="28"/>
      <c r="I263" s="28" t="s">
        <v>358</v>
      </c>
      <c r="J263" s="29">
        <v>37212</v>
      </c>
      <c r="K263" s="28" t="s">
        <v>359</v>
      </c>
      <c r="L263" s="47">
        <v>80000</v>
      </c>
      <c r="M263" s="55">
        <v>80000</v>
      </c>
      <c r="N263" s="95">
        <f t="shared" si="9"/>
        <v>100</v>
      </c>
    </row>
    <row r="264" spans="1:14" s="3" customFormat="1" ht="12.75">
      <c r="A264" s="28"/>
      <c r="B264" s="28"/>
      <c r="C264" s="28"/>
      <c r="D264" s="28"/>
      <c r="E264" s="28"/>
      <c r="F264" s="28"/>
      <c r="G264" s="28"/>
      <c r="H264" s="28"/>
      <c r="I264" s="28" t="s">
        <v>360</v>
      </c>
      <c r="J264" s="29">
        <v>37213</v>
      </c>
      <c r="K264" s="28" t="s">
        <v>361</v>
      </c>
      <c r="L264" s="47">
        <v>3000</v>
      </c>
      <c r="M264" s="55">
        <v>3000</v>
      </c>
      <c r="N264" s="95">
        <f t="shared" si="9"/>
        <v>100</v>
      </c>
    </row>
    <row r="265" spans="1:14" s="3" customFormat="1" ht="12.75">
      <c r="A265" s="28"/>
      <c r="B265" s="28"/>
      <c r="C265" s="28"/>
      <c r="D265" s="28"/>
      <c r="E265" s="28"/>
      <c r="F265" s="28"/>
      <c r="G265" s="28"/>
      <c r="H265" s="28"/>
      <c r="I265" s="28" t="s">
        <v>362</v>
      </c>
      <c r="J265" s="29">
        <v>37215</v>
      </c>
      <c r="K265" s="28" t="s">
        <v>363</v>
      </c>
      <c r="L265" s="47">
        <v>30000</v>
      </c>
      <c r="M265" s="55">
        <v>30000</v>
      </c>
      <c r="N265" s="95">
        <f t="shared" si="9"/>
        <v>100</v>
      </c>
    </row>
    <row r="266" spans="1:14" s="3" customFormat="1" ht="12.75">
      <c r="A266" s="28"/>
      <c r="B266" s="28"/>
      <c r="C266" s="28"/>
      <c r="D266" s="28"/>
      <c r="E266" s="28"/>
      <c r="F266" s="28"/>
      <c r="G266" s="28"/>
      <c r="H266" s="28"/>
      <c r="I266" s="28" t="s">
        <v>364</v>
      </c>
      <c r="J266" s="29">
        <v>37217</v>
      </c>
      <c r="K266" s="28" t="s">
        <v>365</v>
      </c>
      <c r="L266" s="47">
        <v>40000</v>
      </c>
      <c r="M266" s="55">
        <v>40000</v>
      </c>
      <c r="N266" s="95">
        <f t="shared" si="9"/>
        <v>100</v>
      </c>
    </row>
    <row r="267" spans="1:14" s="3" customFormat="1" ht="12.75">
      <c r="A267" s="28"/>
      <c r="B267" s="28"/>
      <c r="C267" s="28"/>
      <c r="D267" s="28"/>
      <c r="E267" s="28"/>
      <c r="F267" s="28"/>
      <c r="G267" s="28"/>
      <c r="H267" s="28"/>
      <c r="I267" s="28" t="s">
        <v>366</v>
      </c>
      <c r="J267" s="29">
        <v>37219</v>
      </c>
      <c r="K267" s="28" t="s">
        <v>367</v>
      </c>
      <c r="L267" s="47">
        <v>10000</v>
      </c>
      <c r="M267" s="55">
        <v>10000</v>
      </c>
      <c r="N267" s="95">
        <f t="shared" si="9"/>
        <v>100</v>
      </c>
    </row>
    <row r="268" spans="1:14" s="3" customFormat="1" ht="12.75">
      <c r="A268" s="28"/>
      <c r="B268" s="28"/>
      <c r="C268" s="28"/>
      <c r="D268" s="28"/>
      <c r="E268" s="28"/>
      <c r="F268" s="28"/>
      <c r="G268" s="28"/>
      <c r="H268" s="28"/>
      <c r="I268" s="28" t="s">
        <v>368</v>
      </c>
      <c r="J268" s="29">
        <v>37219</v>
      </c>
      <c r="K268" s="28" t="s">
        <v>369</v>
      </c>
      <c r="L268" s="47">
        <v>80000</v>
      </c>
      <c r="M268" s="55">
        <v>80000</v>
      </c>
      <c r="N268" s="95">
        <f t="shared" si="9"/>
        <v>100</v>
      </c>
    </row>
    <row r="269" spans="1:14" s="3" customFormat="1" ht="12.75">
      <c r="A269" s="28"/>
      <c r="B269" s="28"/>
      <c r="C269" s="28"/>
      <c r="D269" s="28"/>
      <c r="E269" s="28"/>
      <c r="F269" s="28"/>
      <c r="G269" s="28"/>
      <c r="H269" s="28"/>
      <c r="I269" s="28" t="s">
        <v>370</v>
      </c>
      <c r="J269" s="29">
        <v>37219</v>
      </c>
      <c r="K269" s="28" t="s">
        <v>371</v>
      </c>
      <c r="L269" s="47">
        <v>6000</v>
      </c>
      <c r="M269" s="55">
        <v>6000</v>
      </c>
      <c r="N269" s="95">
        <f t="shared" si="9"/>
        <v>100</v>
      </c>
    </row>
    <row r="270" spans="1:14" s="3" customFormat="1" ht="12.75">
      <c r="A270" s="28"/>
      <c r="B270" s="28"/>
      <c r="C270" s="28"/>
      <c r="D270" s="28"/>
      <c r="E270" s="28"/>
      <c r="F270" s="28"/>
      <c r="G270" s="28"/>
      <c r="H270" s="28"/>
      <c r="I270" s="28" t="s">
        <v>372</v>
      </c>
      <c r="J270" s="29">
        <v>37219</v>
      </c>
      <c r="K270" s="28" t="s">
        <v>373</v>
      </c>
      <c r="L270" s="47">
        <v>10000</v>
      </c>
      <c r="M270" s="55">
        <v>10000</v>
      </c>
      <c r="N270" s="95">
        <f t="shared" si="9"/>
        <v>100</v>
      </c>
    </row>
    <row r="271" spans="1:14" ht="26.25">
      <c r="A271" s="42"/>
      <c r="B271" s="42"/>
      <c r="C271" s="42"/>
      <c r="D271" s="42"/>
      <c r="E271" s="42"/>
      <c r="F271" s="42"/>
      <c r="G271" s="42"/>
      <c r="H271" s="42"/>
      <c r="I271" s="39" t="s">
        <v>7</v>
      </c>
      <c r="J271" s="38" t="s">
        <v>374</v>
      </c>
      <c r="K271" s="39" t="s">
        <v>375</v>
      </c>
      <c r="L271" s="53">
        <f aca="true" t="shared" si="12" ref="L271:M275">L272</f>
        <v>465145</v>
      </c>
      <c r="M271" s="53">
        <f t="shared" si="12"/>
        <v>665145</v>
      </c>
      <c r="N271" s="96">
        <f t="shared" si="9"/>
        <v>142.99734491395157</v>
      </c>
    </row>
    <row r="272" spans="1:14" s="2" customFormat="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7">
        <v>3</v>
      </c>
      <c r="K272" s="26" t="s">
        <v>9</v>
      </c>
      <c r="L272" s="54">
        <f t="shared" si="12"/>
        <v>465145</v>
      </c>
      <c r="M272" s="54">
        <f t="shared" si="12"/>
        <v>665145</v>
      </c>
      <c r="N272" s="95">
        <f t="shared" si="9"/>
        <v>142.99734491395157</v>
      </c>
    </row>
    <row r="273" spans="1:14" s="2" customFormat="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7">
        <v>38</v>
      </c>
      <c r="K273" s="26" t="s">
        <v>53</v>
      </c>
      <c r="L273" s="54">
        <f t="shared" si="12"/>
        <v>465145</v>
      </c>
      <c r="M273" s="54">
        <f t="shared" si="12"/>
        <v>665145</v>
      </c>
      <c r="N273" s="95">
        <f t="shared" si="9"/>
        <v>142.99734491395157</v>
      </c>
    </row>
    <row r="274" spans="1:14" s="2" customFormat="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7">
        <v>381</v>
      </c>
      <c r="K274" s="26" t="s">
        <v>54</v>
      </c>
      <c r="L274" s="54">
        <f t="shared" si="12"/>
        <v>465145</v>
      </c>
      <c r="M274" s="54">
        <f t="shared" si="12"/>
        <v>665145</v>
      </c>
      <c r="N274" s="95">
        <f t="shared" si="9"/>
        <v>142.99734491395157</v>
      </c>
    </row>
    <row r="275" spans="1:14" s="2" customFormat="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7">
        <v>3811</v>
      </c>
      <c r="K275" s="26" t="s">
        <v>55</v>
      </c>
      <c r="L275" s="54">
        <f t="shared" si="12"/>
        <v>465145</v>
      </c>
      <c r="M275" s="54">
        <f t="shared" si="12"/>
        <v>665145</v>
      </c>
      <c r="N275" s="95">
        <f t="shared" si="9"/>
        <v>142.99734491395157</v>
      </c>
    </row>
    <row r="276" spans="1:14" s="3" customFormat="1" ht="12.75">
      <c r="A276" s="28"/>
      <c r="B276" s="28"/>
      <c r="C276" s="28"/>
      <c r="D276" s="28"/>
      <c r="E276" s="28"/>
      <c r="F276" s="28"/>
      <c r="G276" s="28"/>
      <c r="H276" s="28"/>
      <c r="I276" s="28" t="s">
        <v>376</v>
      </c>
      <c r="J276" s="29">
        <v>38114</v>
      </c>
      <c r="K276" s="28" t="s">
        <v>377</v>
      </c>
      <c r="L276" s="47">
        <v>465145</v>
      </c>
      <c r="M276" s="55">
        <v>665145</v>
      </c>
      <c r="N276" s="95">
        <f t="shared" si="9"/>
        <v>142.99734491395157</v>
      </c>
    </row>
    <row r="277" spans="1:14" ht="15">
      <c r="A277" s="40"/>
      <c r="B277" s="40"/>
      <c r="C277" s="40"/>
      <c r="D277" s="40"/>
      <c r="E277" s="40"/>
      <c r="F277" s="40"/>
      <c r="G277" s="40"/>
      <c r="H277" s="40"/>
      <c r="I277" s="36" t="s">
        <v>5</v>
      </c>
      <c r="J277" s="35" t="s">
        <v>378</v>
      </c>
      <c r="K277" s="36" t="s">
        <v>379</v>
      </c>
      <c r="L277" s="52">
        <f aca="true" t="shared" si="13" ref="L277:M282">L278</f>
        <v>45000</v>
      </c>
      <c r="M277" s="52">
        <f t="shared" si="13"/>
        <v>45000</v>
      </c>
      <c r="N277" s="93">
        <f t="shared" si="9"/>
        <v>100</v>
      </c>
    </row>
    <row r="278" spans="1:14" ht="26.25">
      <c r="A278" s="42"/>
      <c r="B278" s="42"/>
      <c r="C278" s="42"/>
      <c r="D278" s="42"/>
      <c r="E278" s="42"/>
      <c r="F278" s="42"/>
      <c r="G278" s="42"/>
      <c r="H278" s="42"/>
      <c r="I278" s="39" t="s">
        <v>7</v>
      </c>
      <c r="J278" s="38" t="s">
        <v>380</v>
      </c>
      <c r="K278" s="39" t="s">
        <v>381</v>
      </c>
      <c r="L278" s="53">
        <f t="shared" si="13"/>
        <v>45000</v>
      </c>
      <c r="M278" s="53">
        <f t="shared" si="13"/>
        <v>45000</v>
      </c>
      <c r="N278" s="96">
        <f t="shared" si="9"/>
        <v>100</v>
      </c>
    </row>
    <row r="279" spans="1:14" s="2" customFormat="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7">
        <v>3</v>
      </c>
      <c r="K279" s="26" t="s">
        <v>9</v>
      </c>
      <c r="L279" s="54">
        <f t="shared" si="13"/>
        <v>45000</v>
      </c>
      <c r="M279" s="54">
        <f t="shared" si="13"/>
        <v>45000</v>
      </c>
      <c r="N279" s="95">
        <f t="shared" si="9"/>
        <v>100</v>
      </c>
    </row>
    <row r="280" spans="1:14" s="2" customFormat="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7">
        <v>38</v>
      </c>
      <c r="K280" s="26" t="s">
        <v>53</v>
      </c>
      <c r="L280" s="54">
        <f t="shared" si="13"/>
        <v>45000</v>
      </c>
      <c r="M280" s="54">
        <f t="shared" si="13"/>
        <v>45000</v>
      </c>
      <c r="N280" s="95">
        <f t="shared" si="9"/>
        <v>100</v>
      </c>
    </row>
    <row r="281" spans="1:14" s="2" customFormat="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7">
        <v>381</v>
      </c>
      <c r="K281" s="26" t="s">
        <v>54</v>
      </c>
      <c r="L281" s="54">
        <f t="shared" si="13"/>
        <v>45000</v>
      </c>
      <c r="M281" s="54">
        <f t="shared" si="13"/>
        <v>45000</v>
      </c>
      <c r="N281" s="95">
        <f t="shared" si="9"/>
        <v>100</v>
      </c>
    </row>
    <row r="282" spans="1:14" s="2" customFormat="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7">
        <v>3811</v>
      </c>
      <c r="K282" s="26" t="s">
        <v>55</v>
      </c>
      <c r="L282" s="54">
        <f t="shared" si="13"/>
        <v>45000</v>
      </c>
      <c r="M282" s="54">
        <f t="shared" si="13"/>
        <v>45000</v>
      </c>
      <c r="N282" s="95">
        <f t="shared" si="9"/>
        <v>100</v>
      </c>
    </row>
    <row r="283" spans="1:14" s="3" customFormat="1" ht="12.75">
      <c r="A283" s="28"/>
      <c r="B283" s="28"/>
      <c r="C283" s="28"/>
      <c r="D283" s="28"/>
      <c r="E283" s="28"/>
      <c r="F283" s="28"/>
      <c r="G283" s="28"/>
      <c r="H283" s="28"/>
      <c r="I283" s="28" t="s">
        <v>382</v>
      </c>
      <c r="J283" s="29">
        <v>38115</v>
      </c>
      <c r="K283" s="28" t="s">
        <v>383</v>
      </c>
      <c r="L283" s="47">
        <v>45000</v>
      </c>
      <c r="M283" s="55">
        <v>45000</v>
      </c>
      <c r="N283" s="95">
        <f t="shared" si="9"/>
        <v>100</v>
      </c>
    </row>
    <row r="284" spans="1:14" ht="15">
      <c r="A284" s="42"/>
      <c r="B284" s="42"/>
      <c r="C284" s="42"/>
      <c r="D284" s="42"/>
      <c r="E284" s="42"/>
      <c r="F284" s="42"/>
      <c r="G284" s="42"/>
      <c r="H284" s="42"/>
      <c r="I284" s="39" t="s">
        <v>2</v>
      </c>
      <c r="J284" s="38" t="s">
        <v>39</v>
      </c>
      <c r="K284" s="39" t="s">
        <v>384</v>
      </c>
      <c r="L284" s="53">
        <f aca="true" t="shared" si="14" ref="L284:M286">L285</f>
        <v>271275</v>
      </c>
      <c r="M284" s="53">
        <f t="shared" si="14"/>
        <v>271275</v>
      </c>
      <c r="N284" s="96">
        <f t="shared" si="9"/>
        <v>100</v>
      </c>
    </row>
    <row r="285" spans="1:14" ht="15">
      <c r="A285" s="40"/>
      <c r="B285" s="40"/>
      <c r="C285" s="40"/>
      <c r="D285" s="40"/>
      <c r="E285" s="40"/>
      <c r="F285" s="40"/>
      <c r="G285" s="40"/>
      <c r="H285" s="40"/>
      <c r="I285" s="36" t="s">
        <v>5</v>
      </c>
      <c r="J285" s="35" t="s">
        <v>385</v>
      </c>
      <c r="K285" s="36" t="s">
        <v>386</v>
      </c>
      <c r="L285" s="52">
        <f t="shared" si="14"/>
        <v>271275</v>
      </c>
      <c r="M285" s="52">
        <f t="shared" si="14"/>
        <v>271275</v>
      </c>
      <c r="N285" s="93">
        <f t="shared" si="9"/>
        <v>100</v>
      </c>
    </row>
    <row r="286" spans="1:14" ht="26.25">
      <c r="A286" s="42"/>
      <c r="B286" s="42"/>
      <c r="C286" s="42"/>
      <c r="D286" s="42"/>
      <c r="E286" s="42"/>
      <c r="F286" s="42"/>
      <c r="G286" s="42"/>
      <c r="H286" s="42"/>
      <c r="I286" s="39" t="s">
        <v>7</v>
      </c>
      <c r="J286" s="38" t="s">
        <v>387</v>
      </c>
      <c r="K286" s="39" t="s">
        <v>388</v>
      </c>
      <c r="L286" s="53">
        <f t="shared" si="14"/>
        <v>271275</v>
      </c>
      <c r="M286" s="53">
        <f t="shared" si="14"/>
        <v>271275</v>
      </c>
      <c r="N286" s="96">
        <f t="shared" si="9"/>
        <v>100</v>
      </c>
    </row>
    <row r="287" spans="1:14" s="2" customFormat="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7">
        <v>3</v>
      </c>
      <c r="K287" s="26" t="s">
        <v>9</v>
      </c>
      <c r="L287" s="54">
        <f>L288+L298</f>
        <v>271275</v>
      </c>
      <c r="M287" s="54">
        <f>M288+M298</f>
        <v>271275</v>
      </c>
      <c r="N287" s="95">
        <f t="shared" si="9"/>
        <v>100</v>
      </c>
    </row>
    <row r="288" spans="1:14" s="2" customFormat="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7">
        <v>31</v>
      </c>
      <c r="K288" s="26" t="s">
        <v>10</v>
      </c>
      <c r="L288" s="54">
        <f>L289+L292</f>
        <v>239853</v>
      </c>
      <c r="M288" s="54">
        <f>M289+M292</f>
        <v>239853</v>
      </c>
      <c r="N288" s="95">
        <f t="shared" si="9"/>
        <v>100</v>
      </c>
    </row>
    <row r="289" spans="1:14" s="2" customFormat="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7">
        <v>311</v>
      </c>
      <c r="K289" s="26" t="s">
        <v>11</v>
      </c>
      <c r="L289" s="54">
        <f>L290</f>
        <v>204653</v>
      </c>
      <c r="M289" s="54">
        <f>M290</f>
        <v>204653</v>
      </c>
      <c r="N289" s="95">
        <f t="shared" si="9"/>
        <v>100</v>
      </c>
    </row>
    <row r="290" spans="1:14" s="2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7">
        <v>3111</v>
      </c>
      <c r="K290" s="26" t="s">
        <v>12</v>
      </c>
      <c r="L290" s="54">
        <f>L291</f>
        <v>204653</v>
      </c>
      <c r="M290" s="54">
        <f>M291</f>
        <v>204653</v>
      </c>
      <c r="N290" s="95">
        <f t="shared" si="9"/>
        <v>100</v>
      </c>
    </row>
    <row r="291" spans="1:14" s="3" customFormat="1" ht="12.75">
      <c r="A291" s="28"/>
      <c r="B291" s="28"/>
      <c r="C291" s="28"/>
      <c r="D291" s="28"/>
      <c r="E291" s="28"/>
      <c r="F291" s="28"/>
      <c r="G291" s="28"/>
      <c r="H291" s="28"/>
      <c r="I291" s="28" t="s">
        <v>389</v>
      </c>
      <c r="J291" s="29">
        <v>31111</v>
      </c>
      <c r="K291" s="28" t="s">
        <v>390</v>
      </c>
      <c r="L291" s="47">
        <v>204653</v>
      </c>
      <c r="M291" s="55">
        <v>204653</v>
      </c>
      <c r="N291" s="95">
        <f t="shared" si="9"/>
        <v>100</v>
      </c>
    </row>
    <row r="292" spans="1:14" s="2" customFormat="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7">
        <v>313</v>
      </c>
      <c r="K292" s="26" t="s">
        <v>19</v>
      </c>
      <c r="L292" s="54">
        <f>L293+L296</f>
        <v>35200</v>
      </c>
      <c r="M292" s="54">
        <f>M293+M296</f>
        <v>35200</v>
      </c>
      <c r="N292" s="95">
        <f t="shared" si="9"/>
        <v>100</v>
      </c>
    </row>
    <row r="293" spans="1:14" s="2" customFormat="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7">
        <v>3132</v>
      </c>
      <c r="K293" s="26" t="s">
        <v>20</v>
      </c>
      <c r="L293" s="54">
        <f>L294+L295</f>
        <v>31721</v>
      </c>
      <c r="M293" s="54">
        <f>M294+M295</f>
        <v>31721</v>
      </c>
      <c r="N293" s="95">
        <f t="shared" si="9"/>
        <v>100</v>
      </c>
    </row>
    <row r="294" spans="1:14" s="3" customFormat="1" ht="12.75">
      <c r="A294" s="28"/>
      <c r="B294" s="28"/>
      <c r="C294" s="28"/>
      <c r="D294" s="28"/>
      <c r="E294" s="28"/>
      <c r="F294" s="28"/>
      <c r="G294" s="28"/>
      <c r="H294" s="28"/>
      <c r="I294" s="28" t="s">
        <v>391</v>
      </c>
      <c r="J294" s="29">
        <v>31321</v>
      </c>
      <c r="K294" s="28" t="s">
        <v>392</v>
      </c>
      <c r="L294" s="47">
        <v>30664</v>
      </c>
      <c r="M294" s="55">
        <v>30664</v>
      </c>
      <c r="N294" s="95">
        <f t="shared" si="9"/>
        <v>100</v>
      </c>
    </row>
    <row r="295" spans="1:14" s="3" customFormat="1" ht="12.75">
      <c r="A295" s="28"/>
      <c r="B295" s="28"/>
      <c r="C295" s="28"/>
      <c r="D295" s="28"/>
      <c r="E295" s="28"/>
      <c r="F295" s="28"/>
      <c r="G295" s="28"/>
      <c r="H295" s="28"/>
      <c r="I295" s="28" t="s">
        <v>393</v>
      </c>
      <c r="J295" s="29">
        <v>31322</v>
      </c>
      <c r="K295" s="28" t="s">
        <v>394</v>
      </c>
      <c r="L295" s="47">
        <v>1057</v>
      </c>
      <c r="M295" s="55">
        <v>1057</v>
      </c>
      <c r="N295" s="95">
        <f t="shared" si="9"/>
        <v>100</v>
      </c>
    </row>
    <row r="296" spans="1:14" s="2" customFormat="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7">
        <v>3133</v>
      </c>
      <c r="K296" s="26" t="s">
        <v>21</v>
      </c>
      <c r="L296" s="54">
        <f>L297</f>
        <v>3479</v>
      </c>
      <c r="M296" s="54">
        <f>M297</f>
        <v>3479</v>
      </c>
      <c r="N296" s="95">
        <f t="shared" si="9"/>
        <v>100</v>
      </c>
    </row>
    <row r="297" spans="1:14" s="3" customFormat="1" ht="12.75">
      <c r="A297" s="28"/>
      <c r="B297" s="28"/>
      <c r="C297" s="28"/>
      <c r="D297" s="28"/>
      <c r="E297" s="28"/>
      <c r="F297" s="28"/>
      <c r="G297" s="28"/>
      <c r="H297" s="28"/>
      <c r="I297" s="28" t="s">
        <v>395</v>
      </c>
      <c r="J297" s="29">
        <v>31331</v>
      </c>
      <c r="K297" s="28" t="s">
        <v>23</v>
      </c>
      <c r="L297" s="47">
        <v>3479</v>
      </c>
      <c r="M297" s="55">
        <v>3479</v>
      </c>
      <c r="N297" s="95">
        <f t="shared" si="9"/>
        <v>100</v>
      </c>
    </row>
    <row r="298" spans="1:14" s="2" customFormat="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7">
        <v>32</v>
      </c>
      <c r="K298" s="26" t="s">
        <v>24</v>
      </c>
      <c r="L298" s="54">
        <f>L299+L302+L309</f>
        <v>31422</v>
      </c>
      <c r="M298" s="54">
        <f>M299+M302+M309</f>
        <v>31422</v>
      </c>
      <c r="N298" s="95">
        <f t="shared" si="9"/>
        <v>100</v>
      </c>
    </row>
    <row r="299" spans="1:14" s="2" customFormat="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7">
        <v>321</v>
      </c>
      <c r="K299" s="26" t="s">
        <v>25</v>
      </c>
      <c r="L299" s="54">
        <f>L300</f>
        <v>8800</v>
      </c>
      <c r="M299" s="54">
        <f>M300</f>
        <v>8800</v>
      </c>
      <c r="N299" s="95">
        <f t="shared" si="9"/>
        <v>100</v>
      </c>
    </row>
    <row r="300" spans="1:14" s="2" customFormat="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7">
        <v>3212</v>
      </c>
      <c r="K300" s="26" t="s">
        <v>31</v>
      </c>
      <c r="L300" s="54">
        <f>L301</f>
        <v>8800</v>
      </c>
      <c r="M300" s="54">
        <f>M301</f>
        <v>8800</v>
      </c>
      <c r="N300" s="95">
        <f t="shared" si="9"/>
        <v>100</v>
      </c>
    </row>
    <row r="301" spans="1:14" s="3" customFormat="1" ht="12.75">
      <c r="A301" s="28"/>
      <c r="B301" s="28"/>
      <c r="C301" s="28"/>
      <c r="D301" s="28"/>
      <c r="E301" s="28"/>
      <c r="F301" s="28"/>
      <c r="G301" s="28"/>
      <c r="H301" s="28"/>
      <c r="I301" s="28" t="s">
        <v>396</v>
      </c>
      <c r="J301" s="29">
        <v>32121</v>
      </c>
      <c r="K301" s="28" t="s">
        <v>397</v>
      </c>
      <c r="L301" s="47">
        <v>8800</v>
      </c>
      <c r="M301" s="55">
        <v>8800</v>
      </c>
      <c r="N301" s="95">
        <f t="shared" si="9"/>
        <v>100</v>
      </c>
    </row>
    <row r="302" spans="1:14" s="2" customFormat="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7">
        <v>322</v>
      </c>
      <c r="K302" s="26" t="s">
        <v>104</v>
      </c>
      <c r="L302" s="54">
        <f>L303+L305+L307</f>
        <v>13322</v>
      </c>
      <c r="M302" s="54">
        <f>M303+M305+M307</f>
        <v>13322</v>
      </c>
      <c r="N302" s="95">
        <f t="shared" si="9"/>
        <v>100</v>
      </c>
    </row>
    <row r="303" spans="1:14" s="2" customFormat="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7">
        <v>3221</v>
      </c>
      <c r="K303" s="26" t="s">
        <v>105</v>
      </c>
      <c r="L303" s="54">
        <f>L304</f>
        <v>2500</v>
      </c>
      <c r="M303" s="54">
        <f>M304</f>
        <v>2500</v>
      </c>
      <c r="N303" s="95">
        <f t="shared" si="9"/>
        <v>100</v>
      </c>
    </row>
    <row r="304" spans="1:14" s="3" customFormat="1" ht="12.75">
      <c r="A304" s="28"/>
      <c r="B304" s="28"/>
      <c r="C304" s="28"/>
      <c r="D304" s="28"/>
      <c r="E304" s="28"/>
      <c r="F304" s="28"/>
      <c r="G304" s="28"/>
      <c r="H304" s="28"/>
      <c r="I304" s="28" t="s">
        <v>398</v>
      </c>
      <c r="J304" s="29">
        <v>32219</v>
      </c>
      <c r="K304" s="28" t="s">
        <v>399</v>
      </c>
      <c r="L304" s="47">
        <v>2500</v>
      </c>
      <c r="M304" s="55">
        <v>2500</v>
      </c>
      <c r="N304" s="95">
        <f t="shared" si="9"/>
        <v>100</v>
      </c>
    </row>
    <row r="305" spans="1:14" s="2" customFormat="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7">
        <v>3223</v>
      </c>
      <c r="K305" s="26" t="s">
        <v>114</v>
      </c>
      <c r="L305" s="54">
        <f>L306</f>
        <v>4822</v>
      </c>
      <c r="M305" s="54">
        <f>M306</f>
        <v>4822</v>
      </c>
      <c r="N305" s="95">
        <f t="shared" si="9"/>
        <v>100</v>
      </c>
    </row>
    <row r="306" spans="1:14" s="3" customFormat="1" ht="12.75">
      <c r="A306" s="28"/>
      <c r="B306" s="28"/>
      <c r="C306" s="28"/>
      <c r="D306" s="28"/>
      <c r="E306" s="28"/>
      <c r="F306" s="28"/>
      <c r="G306" s="28"/>
      <c r="H306" s="28"/>
      <c r="I306" s="28" t="s">
        <v>400</v>
      </c>
      <c r="J306" s="29">
        <v>32234</v>
      </c>
      <c r="K306" s="28" t="s">
        <v>120</v>
      </c>
      <c r="L306" s="47">
        <v>4822</v>
      </c>
      <c r="M306" s="55">
        <v>4822</v>
      </c>
      <c r="N306" s="95">
        <f t="shared" si="9"/>
        <v>100</v>
      </c>
    </row>
    <row r="307" spans="1:14" s="2" customFormat="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7">
        <v>3227</v>
      </c>
      <c r="K307" s="26" t="s">
        <v>135</v>
      </c>
      <c r="L307" s="54">
        <f>L308</f>
        <v>6000</v>
      </c>
      <c r="M307" s="54">
        <f>M308</f>
        <v>6000</v>
      </c>
      <c r="N307" s="95">
        <f t="shared" si="9"/>
        <v>100</v>
      </c>
    </row>
    <row r="308" spans="1:14" s="3" customFormat="1" ht="12.75">
      <c r="A308" s="28"/>
      <c r="B308" s="28"/>
      <c r="C308" s="28"/>
      <c r="D308" s="28"/>
      <c r="E308" s="28"/>
      <c r="F308" s="28"/>
      <c r="G308" s="28"/>
      <c r="H308" s="28"/>
      <c r="I308" s="28" t="s">
        <v>401</v>
      </c>
      <c r="J308" s="29">
        <v>32271</v>
      </c>
      <c r="K308" s="28" t="s">
        <v>135</v>
      </c>
      <c r="L308" s="47">
        <v>6000</v>
      </c>
      <c r="M308" s="55">
        <v>6000</v>
      </c>
      <c r="N308" s="95">
        <f t="shared" si="9"/>
        <v>100</v>
      </c>
    </row>
    <row r="309" spans="1:14" s="2" customFormat="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7">
        <v>323</v>
      </c>
      <c r="K309" s="26" t="s">
        <v>72</v>
      </c>
      <c r="L309" s="54">
        <f>L310+L312</f>
        <v>9300</v>
      </c>
      <c r="M309" s="54">
        <f>M310+M312</f>
        <v>9300</v>
      </c>
      <c r="N309" s="95">
        <f t="shared" si="9"/>
        <v>100</v>
      </c>
    </row>
    <row r="310" spans="1:14" s="2" customFormat="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7">
        <v>3236</v>
      </c>
      <c r="K310" s="26" t="s">
        <v>192</v>
      </c>
      <c r="L310" s="54">
        <f>L311</f>
        <v>6800</v>
      </c>
      <c r="M310" s="54">
        <f>M311</f>
        <v>6800</v>
      </c>
      <c r="N310" s="95">
        <f t="shared" si="9"/>
        <v>100</v>
      </c>
    </row>
    <row r="311" spans="1:14" s="3" customFormat="1" ht="12.75">
      <c r="A311" s="28"/>
      <c r="B311" s="28"/>
      <c r="C311" s="28"/>
      <c r="D311" s="28"/>
      <c r="E311" s="28"/>
      <c r="F311" s="28"/>
      <c r="G311" s="28"/>
      <c r="H311" s="28"/>
      <c r="I311" s="28" t="s">
        <v>402</v>
      </c>
      <c r="J311" s="29">
        <v>32369</v>
      </c>
      <c r="K311" s="28" t="s">
        <v>403</v>
      </c>
      <c r="L311" s="47">
        <v>6800</v>
      </c>
      <c r="M311" s="55">
        <v>6800</v>
      </c>
      <c r="N311" s="95">
        <f t="shared" si="9"/>
        <v>100</v>
      </c>
    </row>
    <row r="312" spans="1:14" s="2" customFormat="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7">
        <v>3239</v>
      </c>
      <c r="K312" s="26" t="s">
        <v>210</v>
      </c>
      <c r="L312" s="54">
        <f>L313</f>
        <v>2500</v>
      </c>
      <c r="M312" s="54">
        <f>M313</f>
        <v>2500</v>
      </c>
      <c r="N312" s="95">
        <f aca="true" t="shared" si="15" ref="N312:N375">(M312/L312)*100</f>
        <v>100</v>
      </c>
    </row>
    <row r="313" spans="1:14" s="3" customFormat="1" ht="12.75">
      <c r="A313" s="28"/>
      <c r="B313" s="28"/>
      <c r="C313" s="28"/>
      <c r="D313" s="28"/>
      <c r="E313" s="28"/>
      <c r="F313" s="28"/>
      <c r="G313" s="28"/>
      <c r="H313" s="28"/>
      <c r="I313" s="28" t="s">
        <v>404</v>
      </c>
      <c r="J313" s="29">
        <v>32399</v>
      </c>
      <c r="K313" s="28" t="s">
        <v>220</v>
      </c>
      <c r="L313" s="47">
        <v>2500</v>
      </c>
      <c r="M313" s="55">
        <v>2500</v>
      </c>
      <c r="N313" s="95">
        <f t="shared" si="15"/>
        <v>100</v>
      </c>
    </row>
    <row r="314" spans="1:14" ht="15">
      <c r="A314" s="33"/>
      <c r="B314" s="33"/>
      <c r="C314" s="33"/>
      <c r="D314" s="33"/>
      <c r="E314" s="33"/>
      <c r="F314" s="33"/>
      <c r="G314" s="33"/>
      <c r="H314" s="33"/>
      <c r="I314" s="44" t="s">
        <v>1</v>
      </c>
      <c r="J314" s="45" t="s">
        <v>405</v>
      </c>
      <c r="K314" s="44" t="s">
        <v>406</v>
      </c>
      <c r="L314" s="60">
        <f>L315</f>
        <v>868020</v>
      </c>
      <c r="M314" s="60">
        <f>M315</f>
        <v>868020</v>
      </c>
      <c r="N314" s="100">
        <f t="shared" si="15"/>
        <v>100</v>
      </c>
    </row>
    <row r="315" spans="1:14" ht="15">
      <c r="A315" s="42"/>
      <c r="B315" s="42"/>
      <c r="C315" s="42"/>
      <c r="D315" s="42"/>
      <c r="E315" s="42"/>
      <c r="F315" s="42"/>
      <c r="G315" s="42"/>
      <c r="H315" s="42"/>
      <c r="I315" s="39" t="s">
        <v>2</v>
      </c>
      <c r="J315" s="38" t="s">
        <v>3</v>
      </c>
      <c r="K315" s="39" t="s">
        <v>407</v>
      </c>
      <c r="L315" s="53">
        <f>L316+L362</f>
        <v>868020</v>
      </c>
      <c r="M315" s="53">
        <f>M316+M362</f>
        <v>868020</v>
      </c>
      <c r="N315" s="96">
        <f t="shared" si="15"/>
        <v>100</v>
      </c>
    </row>
    <row r="316" spans="1:14" ht="15">
      <c r="A316" s="40"/>
      <c r="B316" s="40"/>
      <c r="C316" s="40"/>
      <c r="D316" s="40"/>
      <c r="E316" s="40"/>
      <c r="F316" s="40"/>
      <c r="G316" s="40"/>
      <c r="H316" s="40"/>
      <c r="I316" s="36" t="s">
        <v>5</v>
      </c>
      <c r="J316" s="35" t="s">
        <v>322</v>
      </c>
      <c r="K316" s="36" t="s">
        <v>323</v>
      </c>
      <c r="L316" s="52">
        <f>L317</f>
        <v>251080</v>
      </c>
      <c r="M316" s="52">
        <f>M317</f>
        <v>251080</v>
      </c>
      <c r="N316" s="93">
        <f t="shared" si="15"/>
        <v>100</v>
      </c>
    </row>
    <row r="317" spans="1:14" ht="26.25">
      <c r="A317" s="42"/>
      <c r="B317" s="42"/>
      <c r="C317" s="42"/>
      <c r="D317" s="42"/>
      <c r="E317" s="42"/>
      <c r="F317" s="42"/>
      <c r="G317" s="42"/>
      <c r="H317" s="42"/>
      <c r="I317" s="39" t="s">
        <v>7</v>
      </c>
      <c r="J317" s="38" t="s">
        <v>408</v>
      </c>
      <c r="K317" s="39" t="s">
        <v>409</v>
      </c>
      <c r="L317" s="53">
        <f>L318+L357</f>
        <v>251080</v>
      </c>
      <c r="M317" s="53">
        <f>M318+M357</f>
        <v>251080</v>
      </c>
      <c r="N317" s="96">
        <f t="shared" si="15"/>
        <v>100</v>
      </c>
    </row>
    <row r="318" spans="1:14" s="2" customFormat="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7">
        <v>3</v>
      </c>
      <c r="K318" s="26" t="s">
        <v>9</v>
      </c>
      <c r="L318" s="54">
        <f>L319+L331</f>
        <v>241080</v>
      </c>
      <c r="M318" s="54">
        <f>M319+M331</f>
        <v>241080</v>
      </c>
      <c r="N318" s="95">
        <f t="shared" si="15"/>
        <v>100</v>
      </c>
    </row>
    <row r="319" spans="1:14" s="2" customFormat="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7">
        <v>31</v>
      </c>
      <c r="K319" s="26" t="s">
        <v>10</v>
      </c>
      <c r="L319" s="54">
        <f>L320+L323+L326</f>
        <v>185040</v>
      </c>
      <c r="M319" s="54">
        <f>M320+M323+M326</f>
        <v>185040</v>
      </c>
      <c r="N319" s="95">
        <f t="shared" si="15"/>
        <v>100</v>
      </c>
    </row>
    <row r="320" spans="1:14" s="2" customFormat="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7">
        <v>311</v>
      </c>
      <c r="K320" s="26" t="s">
        <v>11</v>
      </c>
      <c r="L320" s="54">
        <f>L321</f>
        <v>150820</v>
      </c>
      <c r="M320" s="54">
        <f>M321</f>
        <v>150820</v>
      </c>
      <c r="N320" s="95">
        <f t="shared" si="15"/>
        <v>100</v>
      </c>
    </row>
    <row r="321" spans="1:14" s="2" customFormat="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7">
        <v>3111</v>
      </c>
      <c r="K321" s="26" t="s">
        <v>12</v>
      </c>
      <c r="L321" s="54">
        <f>L322</f>
        <v>150820</v>
      </c>
      <c r="M321" s="54">
        <f>M322</f>
        <v>150820</v>
      </c>
      <c r="N321" s="95">
        <f t="shared" si="15"/>
        <v>100</v>
      </c>
    </row>
    <row r="322" spans="1:14" s="3" customFormat="1" ht="12.75">
      <c r="A322" s="28"/>
      <c r="B322" s="28"/>
      <c r="C322" s="28"/>
      <c r="D322" s="28"/>
      <c r="E322" s="28"/>
      <c r="F322" s="28"/>
      <c r="G322" s="28"/>
      <c r="H322" s="28"/>
      <c r="I322" s="28" t="s">
        <v>410</v>
      </c>
      <c r="J322" s="29">
        <v>31111</v>
      </c>
      <c r="K322" s="28" t="s">
        <v>84</v>
      </c>
      <c r="L322" s="47">
        <v>150820</v>
      </c>
      <c r="M322" s="55">
        <v>150820</v>
      </c>
      <c r="N322" s="95">
        <f t="shared" si="15"/>
        <v>100</v>
      </c>
    </row>
    <row r="323" spans="1:14" s="2" customFormat="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7">
        <v>312</v>
      </c>
      <c r="K323" s="26" t="s">
        <v>14</v>
      </c>
      <c r="L323" s="54">
        <f>L324</f>
        <v>6000</v>
      </c>
      <c r="M323" s="54">
        <f>M324</f>
        <v>6000</v>
      </c>
      <c r="N323" s="95">
        <f t="shared" si="15"/>
        <v>100</v>
      </c>
    </row>
    <row r="324" spans="1:14" s="2" customFormat="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7">
        <v>3121</v>
      </c>
      <c r="K324" s="26" t="s">
        <v>14</v>
      </c>
      <c r="L324" s="54">
        <f>L325</f>
        <v>6000</v>
      </c>
      <c r="M324" s="54">
        <f>M325</f>
        <v>6000</v>
      </c>
      <c r="N324" s="95">
        <f t="shared" si="15"/>
        <v>100</v>
      </c>
    </row>
    <row r="325" spans="1:14" s="3" customFormat="1" ht="12.75">
      <c r="A325" s="28"/>
      <c r="B325" s="28"/>
      <c r="C325" s="28"/>
      <c r="D325" s="28"/>
      <c r="E325" s="28"/>
      <c r="F325" s="28"/>
      <c r="G325" s="28"/>
      <c r="H325" s="28"/>
      <c r="I325" s="28" t="s">
        <v>411</v>
      </c>
      <c r="J325" s="29">
        <v>31219</v>
      </c>
      <c r="K325" s="28" t="s">
        <v>18</v>
      </c>
      <c r="L325" s="47">
        <v>6000</v>
      </c>
      <c r="M325" s="55">
        <v>6000</v>
      </c>
      <c r="N325" s="95">
        <f t="shared" si="15"/>
        <v>100</v>
      </c>
    </row>
    <row r="326" spans="1:14" s="2" customFormat="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7">
        <v>313</v>
      </c>
      <c r="K326" s="26" t="s">
        <v>19</v>
      </c>
      <c r="L326" s="54">
        <f>L327+L329</f>
        <v>28220</v>
      </c>
      <c r="M326" s="54">
        <f>M327+M329</f>
        <v>28220</v>
      </c>
      <c r="N326" s="95">
        <f t="shared" si="15"/>
        <v>100</v>
      </c>
    </row>
    <row r="327" spans="1:14" s="2" customFormat="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7">
        <v>3132</v>
      </c>
      <c r="K327" s="26" t="s">
        <v>20</v>
      </c>
      <c r="L327" s="54">
        <f>L328</f>
        <v>25430</v>
      </c>
      <c r="M327" s="54">
        <f>M328</f>
        <v>25430</v>
      </c>
      <c r="N327" s="95">
        <f t="shared" si="15"/>
        <v>100</v>
      </c>
    </row>
    <row r="328" spans="1:14" s="3" customFormat="1" ht="12.75">
      <c r="A328" s="28"/>
      <c r="B328" s="28"/>
      <c r="C328" s="28"/>
      <c r="D328" s="28"/>
      <c r="E328" s="28"/>
      <c r="F328" s="28"/>
      <c r="G328" s="28"/>
      <c r="H328" s="28"/>
      <c r="I328" s="28" t="s">
        <v>412</v>
      </c>
      <c r="J328" s="29">
        <v>31321</v>
      </c>
      <c r="K328" s="28" t="s">
        <v>413</v>
      </c>
      <c r="L328" s="47">
        <v>25430</v>
      </c>
      <c r="M328" s="55">
        <v>25430</v>
      </c>
      <c r="N328" s="95">
        <f t="shared" si="15"/>
        <v>100</v>
      </c>
    </row>
    <row r="329" spans="1:14" s="2" customFormat="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7">
        <v>3133</v>
      </c>
      <c r="K329" s="26" t="s">
        <v>21</v>
      </c>
      <c r="L329" s="54">
        <f>L330</f>
        <v>2790</v>
      </c>
      <c r="M329" s="54">
        <f>M330</f>
        <v>2790</v>
      </c>
      <c r="N329" s="95">
        <f t="shared" si="15"/>
        <v>100</v>
      </c>
    </row>
    <row r="330" spans="1:14" s="3" customFormat="1" ht="12.75">
      <c r="A330" s="28"/>
      <c r="B330" s="28"/>
      <c r="C330" s="28"/>
      <c r="D330" s="28"/>
      <c r="E330" s="28"/>
      <c r="F330" s="28"/>
      <c r="G330" s="28"/>
      <c r="H330" s="28"/>
      <c r="I330" s="28" t="s">
        <v>414</v>
      </c>
      <c r="J330" s="29">
        <v>31331</v>
      </c>
      <c r="K330" s="28" t="s">
        <v>23</v>
      </c>
      <c r="L330" s="47">
        <v>2790</v>
      </c>
      <c r="M330" s="55">
        <v>2790</v>
      </c>
      <c r="N330" s="95">
        <f t="shared" si="15"/>
        <v>100</v>
      </c>
    </row>
    <row r="331" spans="1:14" s="2" customFormat="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7">
        <v>32</v>
      </c>
      <c r="K331" s="26" t="s">
        <v>24</v>
      </c>
      <c r="L331" s="54">
        <f>L332+L340+L344+L352</f>
        <v>56040</v>
      </c>
      <c r="M331" s="54">
        <f>M332+M340+M344+M352</f>
        <v>56040</v>
      </c>
      <c r="N331" s="95">
        <f t="shared" si="15"/>
        <v>100</v>
      </c>
    </row>
    <row r="332" spans="1:14" s="2" customFormat="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7">
        <v>321</v>
      </c>
      <c r="K332" s="26" t="s">
        <v>25</v>
      </c>
      <c r="L332" s="54">
        <f>L333+L336+L338</f>
        <v>12270</v>
      </c>
      <c r="M332" s="54">
        <f>M333+M336+M338</f>
        <v>12270</v>
      </c>
      <c r="N332" s="95">
        <f t="shared" si="15"/>
        <v>100</v>
      </c>
    </row>
    <row r="333" spans="1:14" s="2" customFormat="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7">
        <v>3211</v>
      </c>
      <c r="K333" s="26" t="s">
        <v>26</v>
      </c>
      <c r="L333" s="54">
        <f>L334+L335</f>
        <v>4670</v>
      </c>
      <c r="M333" s="54">
        <f>M334+M335</f>
        <v>4670</v>
      </c>
      <c r="N333" s="95">
        <f t="shared" si="15"/>
        <v>100</v>
      </c>
    </row>
    <row r="334" spans="1:14" s="3" customFormat="1" ht="12.75">
      <c r="A334" s="28"/>
      <c r="B334" s="28"/>
      <c r="C334" s="28"/>
      <c r="D334" s="28"/>
      <c r="E334" s="28"/>
      <c r="F334" s="28"/>
      <c r="G334" s="28"/>
      <c r="H334" s="28"/>
      <c r="I334" s="28" t="s">
        <v>415</v>
      </c>
      <c r="J334" s="29">
        <v>32111</v>
      </c>
      <c r="K334" s="28" t="s">
        <v>416</v>
      </c>
      <c r="L334" s="47">
        <v>1870</v>
      </c>
      <c r="M334" s="55">
        <v>1870</v>
      </c>
      <c r="N334" s="95">
        <f t="shared" si="15"/>
        <v>100</v>
      </c>
    </row>
    <row r="335" spans="1:14" s="3" customFormat="1" ht="12.75">
      <c r="A335" s="28"/>
      <c r="B335" s="28"/>
      <c r="C335" s="28"/>
      <c r="D335" s="28"/>
      <c r="E335" s="28"/>
      <c r="F335" s="28"/>
      <c r="G335" s="28"/>
      <c r="H335" s="28"/>
      <c r="I335" s="28" t="s">
        <v>417</v>
      </c>
      <c r="J335" s="29">
        <v>32115</v>
      </c>
      <c r="K335" s="28" t="s">
        <v>418</v>
      </c>
      <c r="L335" s="47">
        <v>2800</v>
      </c>
      <c r="M335" s="55">
        <v>2800</v>
      </c>
      <c r="N335" s="95">
        <f t="shared" si="15"/>
        <v>100</v>
      </c>
    </row>
    <row r="336" spans="1:14" s="2" customFormat="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7">
        <v>3212</v>
      </c>
      <c r="K336" s="26" t="s">
        <v>31</v>
      </c>
      <c r="L336" s="54">
        <f>L337</f>
        <v>6600</v>
      </c>
      <c r="M336" s="54">
        <f>M337</f>
        <v>6600</v>
      </c>
      <c r="N336" s="95">
        <f t="shared" si="15"/>
        <v>100</v>
      </c>
    </row>
    <row r="337" spans="1:14" s="3" customFormat="1" ht="12.75">
      <c r="A337" s="28"/>
      <c r="B337" s="28"/>
      <c r="C337" s="28"/>
      <c r="D337" s="28"/>
      <c r="E337" s="28"/>
      <c r="F337" s="28"/>
      <c r="G337" s="28"/>
      <c r="H337" s="28"/>
      <c r="I337" s="28" t="s">
        <v>419</v>
      </c>
      <c r="J337" s="29">
        <v>32121</v>
      </c>
      <c r="K337" s="28" t="s">
        <v>33</v>
      </c>
      <c r="L337" s="47">
        <v>6600</v>
      </c>
      <c r="M337" s="55">
        <v>6600</v>
      </c>
      <c r="N337" s="95">
        <f t="shared" si="15"/>
        <v>100</v>
      </c>
    </row>
    <row r="338" spans="1:14" s="2" customFormat="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7">
        <v>3213</v>
      </c>
      <c r="K338" s="26" t="s">
        <v>34</v>
      </c>
      <c r="L338" s="54">
        <f>L339</f>
        <v>1000</v>
      </c>
      <c r="M338" s="54">
        <f>M339</f>
        <v>1000</v>
      </c>
      <c r="N338" s="95">
        <f t="shared" si="15"/>
        <v>100</v>
      </c>
    </row>
    <row r="339" spans="1:14" s="3" customFormat="1" ht="12.75">
      <c r="A339" s="28"/>
      <c r="B339" s="28"/>
      <c r="C339" s="28"/>
      <c r="D339" s="28"/>
      <c r="E339" s="28"/>
      <c r="F339" s="28"/>
      <c r="G339" s="28"/>
      <c r="H339" s="28"/>
      <c r="I339" s="28" t="s">
        <v>420</v>
      </c>
      <c r="J339" s="29">
        <v>32132</v>
      </c>
      <c r="K339" s="28" t="s">
        <v>34</v>
      </c>
      <c r="L339" s="47">
        <v>1000</v>
      </c>
      <c r="M339" s="55">
        <v>1000</v>
      </c>
      <c r="N339" s="95">
        <f t="shared" si="15"/>
        <v>100</v>
      </c>
    </row>
    <row r="340" spans="1:14" s="2" customFormat="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7">
        <v>322</v>
      </c>
      <c r="K340" s="26" t="s">
        <v>104</v>
      </c>
      <c r="L340" s="54">
        <f>L341</f>
        <v>7700</v>
      </c>
      <c r="M340" s="54">
        <f>M341</f>
        <v>7700</v>
      </c>
      <c r="N340" s="95">
        <f t="shared" si="15"/>
        <v>100</v>
      </c>
    </row>
    <row r="341" spans="1:14" s="2" customFormat="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7">
        <v>3221</v>
      </c>
      <c r="K341" s="26" t="s">
        <v>105</v>
      </c>
      <c r="L341" s="54">
        <f>L342+L343</f>
        <v>7700</v>
      </c>
      <c r="M341" s="54">
        <f>M342+M343</f>
        <v>7700</v>
      </c>
      <c r="N341" s="95">
        <f t="shared" si="15"/>
        <v>100</v>
      </c>
    </row>
    <row r="342" spans="1:14" s="3" customFormat="1" ht="12.75">
      <c r="A342" s="28"/>
      <c r="B342" s="28"/>
      <c r="C342" s="28"/>
      <c r="D342" s="28"/>
      <c r="E342" s="28"/>
      <c r="F342" s="28"/>
      <c r="G342" s="28"/>
      <c r="H342" s="28"/>
      <c r="I342" s="28" t="s">
        <v>421</v>
      </c>
      <c r="J342" s="29">
        <v>32211</v>
      </c>
      <c r="K342" s="28" t="s">
        <v>107</v>
      </c>
      <c r="L342" s="47">
        <v>3700</v>
      </c>
      <c r="M342" s="55">
        <v>3700</v>
      </c>
      <c r="N342" s="95">
        <f t="shared" si="15"/>
        <v>100</v>
      </c>
    </row>
    <row r="343" spans="1:14" s="3" customFormat="1" ht="12.75">
      <c r="A343" s="28"/>
      <c r="B343" s="28"/>
      <c r="C343" s="28"/>
      <c r="D343" s="28"/>
      <c r="E343" s="28"/>
      <c r="F343" s="28"/>
      <c r="G343" s="28"/>
      <c r="H343" s="28"/>
      <c r="I343" s="28" t="s">
        <v>422</v>
      </c>
      <c r="J343" s="29">
        <v>32214</v>
      </c>
      <c r="K343" s="28" t="s">
        <v>423</v>
      </c>
      <c r="L343" s="47">
        <v>4000</v>
      </c>
      <c r="M343" s="55">
        <v>4000</v>
      </c>
      <c r="N343" s="95">
        <f t="shared" si="15"/>
        <v>100</v>
      </c>
    </row>
    <row r="344" spans="1:14" s="2" customFormat="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7">
        <v>323</v>
      </c>
      <c r="K344" s="26" t="s">
        <v>72</v>
      </c>
      <c r="L344" s="54">
        <f>L345+L348+L350</f>
        <v>25070</v>
      </c>
      <c r="M344" s="54">
        <f>M345+M348+M350</f>
        <v>25070</v>
      </c>
      <c r="N344" s="95">
        <f t="shared" si="15"/>
        <v>100</v>
      </c>
    </row>
    <row r="345" spans="1:14" s="2" customFormat="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7">
        <v>3231</v>
      </c>
      <c r="K345" s="26" t="s">
        <v>137</v>
      </c>
      <c r="L345" s="54">
        <f>L346+L347</f>
        <v>9000</v>
      </c>
      <c r="M345" s="54">
        <f>M346+M347</f>
        <v>9000</v>
      </c>
      <c r="N345" s="95">
        <f t="shared" si="15"/>
        <v>100</v>
      </c>
    </row>
    <row r="346" spans="1:14" s="3" customFormat="1" ht="12.75">
      <c r="A346" s="28"/>
      <c r="B346" s="28"/>
      <c r="C346" s="28"/>
      <c r="D346" s="28"/>
      <c r="E346" s="28"/>
      <c r="F346" s="28"/>
      <c r="G346" s="28"/>
      <c r="H346" s="28"/>
      <c r="I346" s="28" t="s">
        <v>424</v>
      </c>
      <c r="J346" s="29">
        <v>32311</v>
      </c>
      <c r="K346" s="28" t="s">
        <v>139</v>
      </c>
      <c r="L346" s="47">
        <v>7000</v>
      </c>
      <c r="M346" s="55">
        <v>7000</v>
      </c>
      <c r="N346" s="95">
        <f t="shared" si="15"/>
        <v>100</v>
      </c>
    </row>
    <row r="347" spans="1:14" s="3" customFormat="1" ht="12.75">
      <c r="A347" s="28"/>
      <c r="B347" s="28"/>
      <c r="C347" s="28"/>
      <c r="D347" s="28"/>
      <c r="E347" s="28"/>
      <c r="F347" s="28"/>
      <c r="G347" s="28"/>
      <c r="H347" s="28"/>
      <c r="I347" s="28" t="s">
        <v>425</v>
      </c>
      <c r="J347" s="29">
        <v>32319</v>
      </c>
      <c r="K347" s="28" t="s">
        <v>426</v>
      </c>
      <c r="L347" s="47">
        <v>2000</v>
      </c>
      <c r="M347" s="55">
        <v>2000</v>
      </c>
      <c r="N347" s="95">
        <f t="shared" si="15"/>
        <v>100</v>
      </c>
    </row>
    <row r="348" spans="1:14" s="2" customFormat="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7">
        <v>3232</v>
      </c>
      <c r="K348" s="26" t="s">
        <v>144</v>
      </c>
      <c r="L348" s="54">
        <f>L349</f>
        <v>5000</v>
      </c>
      <c r="M348" s="54">
        <f>M349</f>
        <v>5000</v>
      </c>
      <c r="N348" s="95">
        <f t="shared" si="15"/>
        <v>100</v>
      </c>
    </row>
    <row r="349" spans="1:14" s="3" customFormat="1" ht="12.75">
      <c r="A349" s="28"/>
      <c r="B349" s="28"/>
      <c r="C349" s="28"/>
      <c r="D349" s="28"/>
      <c r="E349" s="28"/>
      <c r="F349" s="28"/>
      <c r="G349" s="28"/>
      <c r="H349" s="28"/>
      <c r="I349" s="28" t="s">
        <v>427</v>
      </c>
      <c r="J349" s="29">
        <v>32322</v>
      </c>
      <c r="K349" s="28" t="s">
        <v>428</v>
      </c>
      <c r="L349" s="47">
        <v>5000</v>
      </c>
      <c r="M349" s="55">
        <v>5000</v>
      </c>
      <c r="N349" s="95">
        <f t="shared" si="15"/>
        <v>100</v>
      </c>
    </row>
    <row r="350" spans="1:14" s="2" customFormat="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7">
        <v>3238</v>
      </c>
      <c r="K350" s="26" t="s">
        <v>205</v>
      </c>
      <c r="L350" s="54">
        <f>L351</f>
        <v>11070</v>
      </c>
      <c r="M350" s="54">
        <f>M351</f>
        <v>11070</v>
      </c>
      <c r="N350" s="95">
        <f t="shared" si="15"/>
        <v>100</v>
      </c>
    </row>
    <row r="351" spans="1:14" s="3" customFormat="1" ht="12.75">
      <c r="A351" s="28"/>
      <c r="B351" s="28"/>
      <c r="C351" s="28"/>
      <c r="D351" s="28"/>
      <c r="E351" s="28"/>
      <c r="F351" s="28"/>
      <c r="G351" s="28"/>
      <c r="H351" s="28"/>
      <c r="I351" s="28" t="s">
        <v>429</v>
      </c>
      <c r="J351" s="29">
        <v>32389</v>
      </c>
      <c r="K351" s="28" t="s">
        <v>205</v>
      </c>
      <c r="L351" s="47">
        <v>11070</v>
      </c>
      <c r="M351" s="55">
        <v>11070</v>
      </c>
      <c r="N351" s="95">
        <f t="shared" si="15"/>
        <v>100</v>
      </c>
    </row>
    <row r="352" spans="1:14" s="2" customFormat="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7">
        <v>329</v>
      </c>
      <c r="K352" s="26" t="s">
        <v>43</v>
      </c>
      <c r="L352" s="54">
        <f>L353+L355</f>
        <v>11000</v>
      </c>
      <c r="M352" s="54">
        <f>M353+M355</f>
        <v>11000</v>
      </c>
      <c r="N352" s="95">
        <f t="shared" si="15"/>
        <v>100</v>
      </c>
    </row>
    <row r="353" spans="1:14" s="2" customFormat="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7">
        <v>3293</v>
      </c>
      <c r="K353" s="26" t="s">
        <v>230</v>
      </c>
      <c r="L353" s="54">
        <f>L354</f>
        <v>3000</v>
      </c>
      <c r="M353" s="54">
        <f>M354</f>
        <v>3000</v>
      </c>
      <c r="N353" s="95">
        <f t="shared" si="15"/>
        <v>100</v>
      </c>
    </row>
    <row r="354" spans="1:14" s="3" customFormat="1" ht="12.75">
      <c r="A354" s="28"/>
      <c r="B354" s="28"/>
      <c r="C354" s="28"/>
      <c r="D354" s="28"/>
      <c r="E354" s="28"/>
      <c r="F354" s="28"/>
      <c r="G354" s="28"/>
      <c r="H354" s="28"/>
      <c r="I354" s="28" t="s">
        <v>430</v>
      </c>
      <c r="J354" s="29">
        <v>32931</v>
      </c>
      <c r="K354" s="28" t="s">
        <v>230</v>
      </c>
      <c r="L354" s="47">
        <v>3000</v>
      </c>
      <c r="M354" s="55">
        <v>3000</v>
      </c>
      <c r="N354" s="95">
        <f t="shared" si="15"/>
        <v>100</v>
      </c>
    </row>
    <row r="355" spans="1:14" s="2" customFormat="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7">
        <v>3299</v>
      </c>
      <c r="K355" s="26" t="s">
        <v>43</v>
      </c>
      <c r="L355" s="54">
        <f>L356</f>
        <v>8000</v>
      </c>
      <c r="M355" s="54">
        <f>M356</f>
        <v>8000</v>
      </c>
      <c r="N355" s="95">
        <f t="shared" si="15"/>
        <v>100</v>
      </c>
    </row>
    <row r="356" spans="1:14" s="3" customFormat="1" ht="12.75">
      <c r="A356" s="28"/>
      <c r="B356" s="28"/>
      <c r="C356" s="28"/>
      <c r="D356" s="28"/>
      <c r="E356" s="28"/>
      <c r="F356" s="28"/>
      <c r="G356" s="28"/>
      <c r="H356" s="28"/>
      <c r="I356" s="28" t="s">
        <v>431</v>
      </c>
      <c r="J356" s="29">
        <v>32999</v>
      </c>
      <c r="K356" s="28" t="s">
        <v>432</v>
      </c>
      <c r="L356" s="47">
        <v>8000</v>
      </c>
      <c r="M356" s="55">
        <v>8000</v>
      </c>
      <c r="N356" s="95">
        <f t="shared" si="15"/>
        <v>100</v>
      </c>
    </row>
    <row r="357" spans="1:14" s="2" customFormat="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7">
        <v>4</v>
      </c>
      <c r="K357" s="26" t="s">
        <v>77</v>
      </c>
      <c r="L357" s="54">
        <f aca="true" t="shared" si="16" ref="L357:M360">L358</f>
        <v>10000</v>
      </c>
      <c r="M357" s="54">
        <f t="shared" si="16"/>
        <v>10000</v>
      </c>
      <c r="N357" s="95">
        <f t="shared" si="15"/>
        <v>100</v>
      </c>
    </row>
    <row r="358" spans="1:14" s="2" customFormat="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7">
        <v>42</v>
      </c>
      <c r="K358" s="26" t="s">
        <v>78</v>
      </c>
      <c r="L358" s="54">
        <f t="shared" si="16"/>
        <v>10000</v>
      </c>
      <c r="M358" s="54">
        <f t="shared" si="16"/>
        <v>10000</v>
      </c>
      <c r="N358" s="95">
        <f t="shared" si="15"/>
        <v>100</v>
      </c>
    </row>
    <row r="359" spans="1:14" s="2" customFormat="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7">
        <v>424</v>
      </c>
      <c r="K359" s="26" t="s">
        <v>433</v>
      </c>
      <c r="L359" s="54">
        <f t="shared" si="16"/>
        <v>10000</v>
      </c>
      <c r="M359" s="54">
        <f t="shared" si="16"/>
        <v>10000</v>
      </c>
      <c r="N359" s="95">
        <f t="shared" si="15"/>
        <v>100</v>
      </c>
    </row>
    <row r="360" spans="1:14" s="2" customFormat="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7">
        <v>4241</v>
      </c>
      <c r="K360" s="26" t="s">
        <v>434</v>
      </c>
      <c r="L360" s="54">
        <f t="shared" si="16"/>
        <v>10000</v>
      </c>
      <c r="M360" s="54">
        <f t="shared" si="16"/>
        <v>10000</v>
      </c>
      <c r="N360" s="95">
        <f t="shared" si="15"/>
        <v>100</v>
      </c>
    </row>
    <row r="361" spans="1:14" s="3" customFormat="1" ht="12.75">
      <c r="A361" s="28"/>
      <c r="B361" s="28"/>
      <c r="C361" s="28"/>
      <c r="D361" s="28"/>
      <c r="E361" s="28"/>
      <c r="F361" s="28"/>
      <c r="G361" s="28"/>
      <c r="H361" s="28"/>
      <c r="I361" s="28" t="s">
        <v>435</v>
      </c>
      <c r="J361" s="29">
        <v>42411</v>
      </c>
      <c r="K361" s="28" t="s">
        <v>436</v>
      </c>
      <c r="L361" s="47">
        <v>10000</v>
      </c>
      <c r="M361" s="55">
        <v>10000</v>
      </c>
      <c r="N361" s="95">
        <f t="shared" si="15"/>
        <v>100</v>
      </c>
    </row>
    <row r="362" spans="1:14" ht="15">
      <c r="A362" s="40"/>
      <c r="B362" s="40"/>
      <c r="C362" s="40"/>
      <c r="D362" s="40"/>
      <c r="E362" s="40"/>
      <c r="F362" s="40"/>
      <c r="G362" s="40"/>
      <c r="H362" s="40"/>
      <c r="I362" s="36" t="s">
        <v>5</v>
      </c>
      <c r="J362" s="35" t="s">
        <v>437</v>
      </c>
      <c r="K362" s="36" t="s">
        <v>438</v>
      </c>
      <c r="L362" s="52">
        <f>L363</f>
        <v>616940</v>
      </c>
      <c r="M362" s="52">
        <f>M363</f>
        <v>616940</v>
      </c>
      <c r="N362" s="93">
        <f t="shared" si="15"/>
        <v>100</v>
      </c>
    </row>
    <row r="363" spans="1:14" ht="26.25">
      <c r="A363" s="42"/>
      <c r="B363" s="42"/>
      <c r="C363" s="42"/>
      <c r="D363" s="42"/>
      <c r="E363" s="42"/>
      <c r="F363" s="42"/>
      <c r="G363" s="42"/>
      <c r="H363" s="42"/>
      <c r="I363" s="39" t="s">
        <v>7</v>
      </c>
      <c r="J363" s="38" t="s">
        <v>439</v>
      </c>
      <c r="K363" s="39" t="s">
        <v>440</v>
      </c>
      <c r="L363" s="53">
        <f>L364</f>
        <v>616940</v>
      </c>
      <c r="M363" s="53">
        <f>M364</f>
        <v>616940</v>
      </c>
      <c r="N363" s="96">
        <f t="shared" si="15"/>
        <v>100</v>
      </c>
    </row>
    <row r="364" spans="1:14" s="2" customFormat="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7">
        <v>3</v>
      </c>
      <c r="K364" s="26" t="s">
        <v>9</v>
      </c>
      <c r="L364" s="54">
        <f>L365+L377</f>
        <v>616940</v>
      </c>
      <c r="M364" s="54">
        <f>M365+M377</f>
        <v>616940</v>
      </c>
      <c r="N364" s="95">
        <f t="shared" si="15"/>
        <v>100</v>
      </c>
    </row>
    <row r="365" spans="1:14" s="2" customFormat="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7">
        <v>31</v>
      </c>
      <c r="K365" s="26" t="s">
        <v>10</v>
      </c>
      <c r="L365" s="54">
        <f>L366+L369+L372</f>
        <v>446700</v>
      </c>
      <c r="M365" s="54">
        <f>M366+M369+M372</f>
        <v>446700</v>
      </c>
      <c r="N365" s="95">
        <f t="shared" si="15"/>
        <v>100</v>
      </c>
    </row>
    <row r="366" spans="1:14" s="2" customFormat="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7">
        <v>311</v>
      </c>
      <c r="K366" s="26" t="s">
        <v>11</v>
      </c>
      <c r="L366" s="54">
        <f>L367</f>
        <v>370900</v>
      </c>
      <c r="M366" s="54">
        <f>M367</f>
        <v>370900</v>
      </c>
      <c r="N366" s="95">
        <f t="shared" si="15"/>
        <v>100</v>
      </c>
    </row>
    <row r="367" spans="1:14" s="2" customFormat="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7">
        <v>3111</v>
      </c>
      <c r="K367" s="26" t="s">
        <v>12</v>
      </c>
      <c r="L367" s="54">
        <f>L368</f>
        <v>370900</v>
      </c>
      <c r="M367" s="54">
        <f>M368</f>
        <v>370900</v>
      </c>
      <c r="N367" s="95">
        <f t="shared" si="15"/>
        <v>100</v>
      </c>
    </row>
    <row r="368" spans="1:14" s="3" customFormat="1" ht="12.75">
      <c r="A368" s="28"/>
      <c r="B368" s="28"/>
      <c r="C368" s="28"/>
      <c r="D368" s="28"/>
      <c r="E368" s="28"/>
      <c r="F368" s="28"/>
      <c r="G368" s="28"/>
      <c r="H368" s="28"/>
      <c r="I368" s="28" t="s">
        <v>441</v>
      </c>
      <c r="J368" s="29">
        <v>31111</v>
      </c>
      <c r="K368" s="28" t="s">
        <v>390</v>
      </c>
      <c r="L368" s="47">
        <v>370900</v>
      </c>
      <c r="M368" s="55">
        <v>370900</v>
      </c>
      <c r="N368" s="95">
        <f t="shared" si="15"/>
        <v>100</v>
      </c>
    </row>
    <row r="369" spans="1:14" s="2" customFormat="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7">
        <v>312</v>
      </c>
      <c r="K369" s="26" t="s">
        <v>14</v>
      </c>
      <c r="L369" s="54">
        <f>L370</f>
        <v>12000</v>
      </c>
      <c r="M369" s="54">
        <f>M370</f>
        <v>12000</v>
      </c>
      <c r="N369" s="95">
        <f t="shared" si="15"/>
        <v>100</v>
      </c>
    </row>
    <row r="370" spans="1:14" s="2" customFormat="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7">
        <v>3121</v>
      </c>
      <c r="K370" s="26" t="s">
        <v>14</v>
      </c>
      <c r="L370" s="54">
        <f>L371</f>
        <v>12000</v>
      </c>
      <c r="M370" s="54">
        <f>M371</f>
        <v>12000</v>
      </c>
      <c r="N370" s="95">
        <f t="shared" si="15"/>
        <v>100</v>
      </c>
    </row>
    <row r="371" spans="1:14" s="3" customFormat="1" ht="12.75">
      <c r="A371" s="28"/>
      <c r="B371" s="28"/>
      <c r="C371" s="28"/>
      <c r="D371" s="28"/>
      <c r="E371" s="28"/>
      <c r="F371" s="28"/>
      <c r="G371" s="28"/>
      <c r="H371" s="28"/>
      <c r="I371" s="28" t="s">
        <v>442</v>
      </c>
      <c r="J371" s="29">
        <v>31219</v>
      </c>
      <c r="K371" s="28" t="s">
        <v>18</v>
      </c>
      <c r="L371" s="47">
        <v>12000</v>
      </c>
      <c r="M371" s="55">
        <v>12000</v>
      </c>
      <c r="N371" s="95">
        <f t="shared" si="15"/>
        <v>100</v>
      </c>
    </row>
    <row r="372" spans="1:14" s="2" customFormat="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7">
        <v>313</v>
      </c>
      <c r="K372" s="26" t="s">
        <v>19</v>
      </c>
      <c r="L372" s="54">
        <f>L373+L375</f>
        <v>63800</v>
      </c>
      <c r="M372" s="54">
        <f>M373+M375</f>
        <v>63800</v>
      </c>
      <c r="N372" s="95">
        <f t="shared" si="15"/>
        <v>100</v>
      </c>
    </row>
    <row r="373" spans="1:14" s="2" customFormat="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7">
        <v>3132</v>
      </c>
      <c r="K373" s="26" t="s">
        <v>20</v>
      </c>
      <c r="L373" s="54">
        <f>L374</f>
        <v>57500</v>
      </c>
      <c r="M373" s="54">
        <f>M374</f>
        <v>57500</v>
      </c>
      <c r="N373" s="95">
        <f t="shared" si="15"/>
        <v>100</v>
      </c>
    </row>
    <row r="374" spans="1:14" s="3" customFormat="1" ht="12.75">
      <c r="A374" s="28"/>
      <c r="B374" s="28"/>
      <c r="C374" s="28"/>
      <c r="D374" s="28"/>
      <c r="E374" s="28"/>
      <c r="F374" s="28"/>
      <c r="G374" s="28"/>
      <c r="H374" s="28"/>
      <c r="I374" s="28" t="s">
        <v>443</v>
      </c>
      <c r="J374" s="29">
        <v>31321</v>
      </c>
      <c r="K374" s="28" t="s">
        <v>444</v>
      </c>
      <c r="L374" s="47">
        <v>57500</v>
      </c>
      <c r="M374" s="55">
        <v>57500</v>
      </c>
      <c r="N374" s="95">
        <f t="shared" si="15"/>
        <v>100</v>
      </c>
    </row>
    <row r="375" spans="1:14" s="2" customFormat="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7">
        <v>3133</v>
      </c>
      <c r="K375" s="26" t="s">
        <v>21</v>
      </c>
      <c r="L375" s="54">
        <f>L376</f>
        <v>6300</v>
      </c>
      <c r="M375" s="54">
        <f>M376</f>
        <v>6300</v>
      </c>
      <c r="N375" s="95">
        <f t="shared" si="15"/>
        <v>100</v>
      </c>
    </row>
    <row r="376" spans="1:14" s="3" customFormat="1" ht="12.75">
      <c r="A376" s="28"/>
      <c r="B376" s="28"/>
      <c r="C376" s="28"/>
      <c r="D376" s="28"/>
      <c r="E376" s="28"/>
      <c r="F376" s="28"/>
      <c r="G376" s="28"/>
      <c r="H376" s="28"/>
      <c r="I376" s="28" t="s">
        <v>445</v>
      </c>
      <c r="J376" s="29">
        <v>31331</v>
      </c>
      <c r="K376" s="28" t="s">
        <v>23</v>
      </c>
      <c r="L376" s="47">
        <v>6300</v>
      </c>
      <c r="M376" s="55">
        <v>6300</v>
      </c>
      <c r="N376" s="95">
        <f aca="true" t="shared" si="17" ref="N376:N411">(M376/L376)*100</f>
        <v>100</v>
      </c>
    </row>
    <row r="377" spans="1:14" s="2" customFormat="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7">
        <v>32</v>
      </c>
      <c r="K377" s="26" t="s">
        <v>24</v>
      </c>
      <c r="L377" s="54">
        <f>L378+L383+L392+L407</f>
        <v>170240</v>
      </c>
      <c r="M377" s="54">
        <f>M378+M383+M392+M407</f>
        <v>170240</v>
      </c>
      <c r="N377" s="95">
        <f t="shared" si="17"/>
        <v>100</v>
      </c>
    </row>
    <row r="378" spans="1:14" s="2" customFormat="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7">
        <v>321</v>
      </c>
      <c r="K378" s="26" t="s">
        <v>25</v>
      </c>
      <c r="L378" s="54">
        <f>L379+L381</f>
        <v>20000</v>
      </c>
      <c r="M378" s="54">
        <f>M379+M381</f>
        <v>20000</v>
      </c>
      <c r="N378" s="95">
        <f t="shared" si="17"/>
        <v>100</v>
      </c>
    </row>
    <row r="379" spans="1:14" s="2" customFormat="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7">
        <v>3211</v>
      </c>
      <c r="K379" s="26" t="s">
        <v>26</v>
      </c>
      <c r="L379" s="54">
        <f>L380</f>
        <v>1400</v>
      </c>
      <c r="M379" s="54">
        <f>M380</f>
        <v>1400</v>
      </c>
      <c r="N379" s="95">
        <f t="shared" si="17"/>
        <v>100</v>
      </c>
    </row>
    <row r="380" spans="1:14" s="3" customFormat="1" ht="12.75">
      <c r="A380" s="28"/>
      <c r="B380" s="28"/>
      <c r="C380" s="28"/>
      <c r="D380" s="28"/>
      <c r="E380" s="28"/>
      <c r="F380" s="28"/>
      <c r="G380" s="28"/>
      <c r="H380" s="28"/>
      <c r="I380" s="28" t="s">
        <v>446</v>
      </c>
      <c r="J380" s="29">
        <v>32115</v>
      </c>
      <c r="K380" s="28" t="s">
        <v>447</v>
      </c>
      <c r="L380" s="47">
        <v>1400</v>
      </c>
      <c r="M380" s="55">
        <v>1400</v>
      </c>
      <c r="N380" s="95">
        <f t="shared" si="17"/>
        <v>100</v>
      </c>
    </row>
    <row r="381" spans="1:14" s="2" customFormat="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7">
        <v>3212</v>
      </c>
      <c r="K381" s="26" t="s">
        <v>31</v>
      </c>
      <c r="L381" s="54">
        <f>L382</f>
        <v>18600</v>
      </c>
      <c r="M381" s="54">
        <f>M382</f>
        <v>18600</v>
      </c>
      <c r="N381" s="95">
        <f t="shared" si="17"/>
        <v>100</v>
      </c>
    </row>
    <row r="382" spans="1:14" s="3" customFormat="1" ht="12.75">
      <c r="A382" s="28"/>
      <c r="B382" s="28"/>
      <c r="C382" s="28"/>
      <c r="D382" s="28"/>
      <c r="E382" s="28"/>
      <c r="F382" s="28"/>
      <c r="G382" s="28"/>
      <c r="H382" s="28"/>
      <c r="I382" s="28" t="s">
        <v>448</v>
      </c>
      <c r="J382" s="29">
        <v>32121</v>
      </c>
      <c r="K382" s="28" t="s">
        <v>33</v>
      </c>
      <c r="L382" s="47">
        <v>18600</v>
      </c>
      <c r="M382" s="55">
        <v>18600</v>
      </c>
      <c r="N382" s="95">
        <f t="shared" si="17"/>
        <v>100</v>
      </c>
    </row>
    <row r="383" spans="1:14" s="2" customFormat="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7">
        <v>322</v>
      </c>
      <c r="K383" s="26" t="s">
        <v>104</v>
      </c>
      <c r="L383" s="54">
        <f>L384+L387+L389</f>
        <v>63600</v>
      </c>
      <c r="M383" s="54">
        <f>M384+M387+M389</f>
        <v>63600</v>
      </c>
      <c r="N383" s="95">
        <f t="shared" si="17"/>
        <v>100</v>
      </c>
    </row>
    <row r="384" spans="1:14" s="2" customFormat="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7">
        <v>3221</v>
      </c>
      <c r="K384" s="26" t="s">
        <v>105</v>
      </c>
      <c r="L384" s="54">
        <f>L385+L386</f>
        <v>3600</v>
      </c>
      <c r="M384" s="54">
        <f>M385+M386</f>
        <v>3600</v>
      </c>
      <c r="N384" s="95">
        <f t="shared" si="17"/>
        <v>100</v>
      </c>
    </row>
    <row r="385" spans="1:14" s="3" customFormat="1" ht="12.75">
      <c r="A385" s="28"/>
      <c r="B385" s="28"/>
      <c r="C385" s="28"/>
      <c r="D385" s="28"/>
      <c r="E385" s="28"/>
      <c r="F385" s="28"/>
      <c r="G385" s="28"/>
      <c r="H385" s="28"/>
      <c r="I385" s="28" t="s">
        <v>449</v>
      </c>
      <c r="J385" s="29">
        <v>32211</v>
      </c>
      <c r="K385" s="28" t="s">
        <v>107</v>
      </c>
      <c r="L385" s="47">
        <v>3000</v>
      </c>
      <c r="M385" s="55">
        <v>3000</v>
      </c>
      <c r="N385" s="95">
        <f t="shared" si="17"/>
        <v>100</v>
      </c>
    </row>
    <row r="386" spans="1:14" s="3" customFormat="1" ht="12.75">
      <c r="A386" s="28"/>
      <c r="B386" s="28"/>
      <c r="C386" s="28"/>
      <c r="D386" s="28"/>
      <c r="E386" s="28"/>
      <c r="F386" s="28"/>
      <c r="G386" s="28"/>
      <c r="H386" s="28"/>
      <c r="I386" s="28" t="s">
        <v>450</v>
      </c>
      <c r="J386" s="29">
        <v>32214</v>
      </c>
      <c r="K386" s="28" t="s">
        <v>111</v>
      </c>
      <c r="L386" s="47">
        <v>600</v>
      </c>
      <c r="M386" s="55">
        <v>600</v>
      </c>
      <c r="N386" s="95">
        <f t="shared" si="17"/>
        <v>100</v>
      </c>
    </row>
    <row r="387" spans="1:14" s="2" customFormat="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7">
        <v>3222</v>
      </c>
      <c r="K387" s="26" t="s">
        <v>451</v>
      </c>
      <c r="L387" s="54">
        <f>L388</f>
        <v>2000</v>
      </c>
      <c r="M387" s="54">
        <f>M388</f>
        <v>2000</v>
      </c>
      <c r="N387" s="95">
        <f t="shared" si="17"/>
        <v>100</v>
      </c>
    </row>
    <row r="388" spans="1:14" s="3" customFormat="1" ht="12.75">
      <c r="A388" s="28"/>
      <c r="B388" s="28"/>
      <c r="C388" s="28"/>
      <c r="D388" s="28"/>
      <c r="E388" s="28"/>
      <c r="F388" s="28"/>
      <c r="G388" s="28"/>
      <c r="H388" s="28"/>
      <c r="I388" s="28" t="s">
        <v>452</v>
      </c>
      <c r="J388" s="29">
        <v>32224</v>
      </c>
      <c r="K388" s="28" t="s">
        <v>453</v>
      </c>
      <c r="L388" s="47">
        <v>2000</v>
      </c>
      <c r="M388" s="55">
        <v>2000</v>
      </c>
      <c r="N388" s="95">
        <f t="shared" si="17"/>
        <v>100</v>
      </c>
    </row>
    <row r="389" spans="1:14" s="2" customFormat="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7">
        <v>3223</v>
      </c>
      <c r="K389" s="26" t="s">
        <v>114</v>
      </c>
      <c r="L389" s="54">
        <f>L390+L391</f>
        <v>58000</v>
      </c>
      <c r="M389" s="54">
        <f>M390+M391</f>
        <v>58000</v>
      </c>
      <c r="N389" s="95">
        <f t="shared" si="17"/>
        <v>100</v>
      </c>
    </row>
    <row r="390" spans="1:14" s="3" customFormat="1" ht="12.75">
      <c r="A390" s="28"/>
      <c r="B390" s="28"/>
      <c r="C390" s="28"/>
      <c r="D390" s="28"/>
      <c r="E390" s="28"/>
      <c r="F390" s="28"/>
      <c r="G390" s="28"/>
      <c r="H390" s="28"/>
      <c r="I390" s="28" t="s">
        <v>454</v>
      </c>
      <c r="J390" s="29">
        <v>32231</v>
      </c>
      <c r="K390" s="28" t="s">
        <v>455</v>
      </c>
      <c r="L390" s="47">
        <v>8000</v>
      </c>
      <c r="M390" s="55">
        <v>8000</v>
      </c>
      <c r="N390" s="95">
        <f t="shared" si="17"/>
        <v>100</v>
      </c>
    </row>
    <row r="391" spans="1:14" s="3" customFormat="1" ht="12.75">
      <c r="A391" s="28"/>
      <c r="B391" s="28"/>
      <c r="C391" s="28"/>
      <c r="D391" s="28"/>
      <c r="E391" s="28"/>
      <c r="F391" s="28"/>
      <c r="G391" s="28"/>
      <c r="H391" s="28"/>
      <c r="I391" s="28" t="s">
        <v>456</v>
      </c>
      <c r="J391" s="29">
        <v>32239</v>
      </c>
      <c r="K391" s="28" t="s">
        <v>457</v>
      </c>
      <c r="L391" s="47">
        <v>50000</v>
      </c>
      <c r="M391" s="55">
        <v>50000</v>
      </c>
      <c r="N391" s="95">
        <f t="shared" si="17"/>
        <v>100</v>
      </c>
    </row>
    <row r="392" spans="1:14" s="2" customFormat="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7">
        <v>323</v>
      </c>
      <c r="K392" s="26" t="s">
        <v>72</v>
      </c>
      <c r="L392" s="54">
        <f>L393+L395+L397+L399+L403+L405</f>
        <v>68740</v>
      </c>
      <c r="M392" s="54">
        <f>M393+M395+M397+M399+M403+M405</f>
        <v>68740</v>
      </c>
      <c r="N392" s="95">
        <f t="shared" si="17"/>
        <v>100</v>
      </c>
    </row>
    <row r="393" spans="1:14" s="2" customFormat="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7">
        <v>3231</v>
      </c>
      <c r="K393" s="26" t="s">
        <v>137</v>
      </c>
      <c r="L393" s="54">
        <f>L394</f>
        <v>6500</v>
      </c>
      <c r="M393" s="54">
        <f>M394</f>
        <v>6500</v>
      </c>
      <c r="N393" s="95">
        <f t="shared" si="17"/>
        <v>100</v>
      </c>
    </row>
    <row r="394" spans="1:14" s="3" customFormat="1" ht="12.75">
      <c r="A394" s="28"/>
      <c r="B394" s="28"/>
      <c r="C394" s="28"/>
      <c r="D394" s="28"/>
      <c r="E394" s="28"/>
      <c r="F394" s="28"/>
      <c r="G394" s="28"/>
      <c r="H394" s="28"/>
      <c r="I394" s="28" t="s">
        <v>458</v>
      </c>
      <c r="J394" s="29">
        <v>32311</v>
      </c>
      <c r="K394" s="28" t="s">
        <v>139</v>
      </c>
      <c r="L394" s="47">
        <v>6500</v>
      </c>
      <c r="M394" s="55">
        <v>6500</v>
      </c>
      <c r="N394" s="95">
        <f t="shared" si="17"/>
        <v>100</v>
      </c>
    </row>
    <row r="395" spans="1:14" s="2" customFormat="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7">
        <v>3232</v>
      </c>
      <c r="K395" s="26" t="s">
        <v>144</v>
      </c>
      <c r="L395" s="54">
        <f>L396</f>
        <v>5000</v>
      </c>
      <c r="M395" s="54">
        <f>M396</f>
        <v>5000</v>
      </c>
      <c r="N395" s="95">
        <f t="shared" si="17"/>
        <v>100</v>
      </c>
    </row>
    <row r="396" spans="1:14" s="3" customFormat="1" ht="12.75">
      <c r="A396" s="28"/>
      <c r="B396" s="28"/>
      <c r="C396" s="28"/>
      <c r="D396" s="28"/>
      <c r="E396" s="28"/>
      <c r="F396" s="28"/>
      <c r="G396" s="28"/>
      <c r="H396" s="28"/>
      <c r="I396" s="28" t="s">
        <v>459</v>
      </c>
      <c r="J396" s="29">
        <v>32322</v>
      </c>
      <c r="K396" s="28" t="s">
        <v>460</v>
      </c>
      <c r="L396" s="47">
        <v>5000</v>
      </c>
      <c r="M396" s="55">
        <v>5000</v>
      </c>
      <c r="N396" s="95">
        <f t="shared" si="17"/>
        <v>100</v>
      </c>
    </row>
    <row r="397" spans="1:14" s="2" customFormat="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7">
        <v>3233</v>
      </c>
      <c r="K397" s="26" t="s">
        <v>173</v>
      </c>
      <c r="L397" s="54">
        <f>L398</f>
        <v>800</v>
      </c>
      <c r="M397" s="54">
        <f>M398</f>
        <v>800</v>
      </c>
      <c r="N397" s="95">
        <f t="shared" si="17"/>
        <v>100</v>
      </c>
    </row>
    <row r="398" spans="1:14" s="3" customFormat="1" ht="12.75">
      <c r="A398" s="28"/>
      <c r="B398" s="28"/>
      <c r="C398" s="28"/>
      <c r="D398" s="28"/>
      <c r="E398" s="28"/>
      <c r="F398" s="28"/>
      <c r="G398" s="28"/>
      <c r="H398" s="28"/>
      <c r="I398" s="28" t="s">
        <v>461</v>
      </c>
      <c r="J398" s="29">
        <v>32332</v>
      </c>
      <c r="K398" s="28" t="s">
        <v>462</v>
      </c>
      <c r="L398" s="47">
        <v>800</v>
      </c>
      <c r="M398" s="55">
        <v>800</v>
      </c>
      <c r="N398" s="95">
        <f t="shared" si="17"/>
        <v>100</v>
      </c>
    </row>
    <row r="399" spans="1:14" s="2" customFormat="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7">
        <v>3236</v>
      </c>
      <c r="K399" s="26" t="s">
        <v>192</v>
      </c>
      <c r="L399" s="54">
        <f>L400+L401+L402</f>
        <v>12780</v>
      </c>
      <c r="M399" s="54">
        <f>M400+M401+M402</f>
        <v>12780</v>
      </c>
      <c r="N399" s="95">
        <f t="shared" si="17"/>
        <v>100</v>
      </c>
    </row>
    <row r="400" spans="1:14" s="3" customFormat="1" ht="12.75">
      <c r="A400" s="28"/>
      <c r="B400" s="28"/>
      <c r="C400" s="28"/>
      <c r="D400" s="28"/>
      <c r="E400" s="28"/>
      <c r="F400" s="28"/>
      <c r="G400" s="28"/>
      <c r="H400" s="28"/>
      <c r="I400" s="28" t="s">
        <v>463</v>
      </c>
      <c r="J400" s="29">
        <v>32361</v>
      </c>
      <c r="K400" s="28" t="s">
        <v>464</v>
      </c>
      <c r="L400" s="47">
        <v>2700</v>
      </c>
      <c r="M400" s="55">
        <v>2700</v>
      </c>
      <c r="N400" s="95">
        <f t="shared" si="17"/>
        <v>100</v>
      </c>
    </row>
    <row r="401" spans="1:14" s="3" customFormat="1" ht="12.75">
      <c r="A401" s="28"/>
      <c r="B401" s="28"/>
      <c r="C401" s="28"/>
      <c r="D401" s="28"/>
      <c r="E401" s="28"/>
      <c r="F401" s="28"/>
      <c r="G401" s="28"/>
      <c r="H401" s="28"/>
      <c r="I401" s="28" t="s">
        <v>465</v>
      </c>
      <c r="J401" s="29">
        <v>32363</v>
      </c>
      <c r="K401" s="28" t="s">
        <v>466</v>
      </c>
      <c r="L401" s="47">
        <v>9580</v>
      </c>
      <c r="M401" s="55">
        <v>9580</v>
      </c>
      <c r="N401" s="95">
        <f t="shared" si="17"/>
        <v>100</v>
      </c>
    </row>
    <row r="402" spans="1:14" s="3" customFormat="1" ht="12.75">
      <c r="A402" s="28"/>
      <c r="B402" s="28"/>
      <c r="C402" s="28"/>
      <c r="D402" s="28"/>
      <c r="E402" s="28"/>
      <c r="F402" s="28"/>
      <c r="G402" s="28"/>
      <c r="H402" s="28"/>
      <c r="I402" s="28" t="s">
        <v>467</v>
      </c>
      <c r="J402" s="29">
        <v>32369</v>
      </c>
      <c r="K402" s="28" t="s">
        <v>468</v>
      </c>
      <c r="L402" s="47">
        <v>500</v>
      </c>
      <c r="M402" s="55">
        <v>500</v>
      </c>
      <c r="N402" s="95">
        <f t="shared" si="17"/>
        <v>100</v>
      </c>
    </row>
    <row r="403" spans="1:14" s="2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7">
        <v>3238</v>
      </c>
      <c r="K403" s="26" t="s">
        <v>205</v>
      </c>
      <c r="L403" s="54">
        <f>L404</f>
        <v>20660</v>
      </c>
      <c r="M403" s="54">
        <f>M404</f>
        <v>20660</v>
      </c>
      <c r="N403" s="95">
        <f t="shared" si="17"/>
        <v>100</v>
      </c>
    </row>
    <row r="404" spans="1:14" s="3" customFormat="1" ht="12.75">
      <c r="A404" s="28"/>
      <c r="B404" s="28"/>
      <c r="C404" s="28"/>
      <c r="D404" s="28"/>
      <c r="E404" s="28"/>
      <c r="F404" s="28"/>
      <c r="G404" s="28"/>
      <c r="H404" s="28"/>
      <c r="I404" s="28" t="s">
        <v>469</v>
      </c>
      <c r="J404" s="29">
        <v>32389</v>
      </c>
      <c r="K404" s="28" t="s">
        <v>209</v>
      </c>
      <c r="L404" s="47">
        <v>20660</v>
      </c>
      <c r="M404" s="55">
        <v>20660</v>
      </c>
      <c r="N404" s="95">
        <f t="shared" si="17"/>
        <v>100</v>
      </c>
    </row>
    <row r="405" spans="1:14" s="2" customFormat="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7">
        <v>3239</v>
      </c>
      <c r="K405" s="26" t="s">
        <v>210</v>
      </c>
      <c r="L405" s="54">
        <f>L406</f>
        <v>23000</v>
      </c>
      <c r="M405" s="54">
        <f>M406</f>
        <v>23000</v>
      </c>
      <c r="N405" s="95">
        <f t="shared" si="17"/>
        <v>100</v>
      </c>
    </row>
    <row r="406" spans="1:14" s="3" customFormat="1" ht="12.75">
      <c r="A406" s="28"/>
      <c r="B406" s="28"/>
      <c r="C406" s="28"/>
      <c r="D406" s="28"/>
      <c r="E406" s="28"/>
      <c r="F406" s="28"/>
      <c r="G406" s="28"/>
      <c r="H406" s="28"/>
      <c r="I406" s="28" t="s">
        <v>470</v>
      </c>
      <c r="J406" s="29">
        <v>32399</v>
      </c>
      <c r="K406" s="28" t="s">
        <v>220</v>
      </c>
      <c r="L406" s="47">
        <v>23000</v>
      </c>
      <c r="M406" s="55">
        <v>23000</v>
      </c>
      <c r="N406" s="95">
        <f t="shared" si="17"/>
        <v>100</v>
      </c>
    </row>
    <row r="407" spans="1:14" s="2" customFormat="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7">
        <v>329</v>
      </c>
      <c r="K407" s="26" t="s">
        <v>43</v>
      </c>
      <c r="L407" s="54">
        <f>L408+L410</f>
        <v>17900</v>
      </c>
      <c r="M407" s="54">
        <f>M408+M410</f>
        <v>17900</v>
      </c>
      <c r="N407" s="95">
        <f t="shared" si="17"/>
        <v>100</v>
      </c>
    </row>
    <row r="408" spans="1:14" s="2" customFormat="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7">
        <v>3293</v>
      </c>
      <c r="K408" s="26" t="s">
        <v>230</v>
      </c>
      <c r="L408" s="54">
        <f>L409</f>
        <v>200</v>
      </c>
      <c r="M408" s="54">
        <f>M409</f>
        <v>200</v>
      </c>
      <c r="N408" s="95">
        <f t="shared" si="17"/>
        <v>100</v>
      </c>
    </row>
    <row r="409" spans="1:14" s="3" customFormat="1" ht="12.75">
      <c r="A409" s="28"/>
      <c r="B409" s="28"/>
      <c r="C409" s="28"/>
      <c r="D409" s="28"/>
      <c r="E409" s="28"/>
      <c r="F409" s="28"/>
      <c r="G409" s="28"/>
      <c r="H409" s="28"/>
      <c r="I409" s="28" t="s">
        <v>471</v>
      </c>
      <c r="J409" s="29">
        <v>32931</v>
      </c>
      <c r="K409" s="28" t="s">
        <v>230</v>
      </c>
      <c r="L409" s="47">
        <v>200</v>
      </c>
      <c r="M409" s="55">
        <v>200</v>
      </c>
      <c r="N409" s="95">
        <f t="shared" si="17"/>
        <v>100</v>
      </c>
    </row>
    <row r="410" spans="1:14" s="2" customFormat="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7">
        <v>3299</v>
      </c>
      <c r="K410" s="26" t="s">
        <v>43</v>
      </c>
      <c r="L410" s="54">
        <f>L411</f>
        <v>17700</v>
      </c>
      <c r="M410" s="54">
        <f>M411</f>
        <v>17700</v>
      </c>
      <c r="N410" s="95">
        <f t="shared" si="17"/>
        <v>100</v>
      </c>
    </row>
    <row r="411" spans="1:14" s="3" customFormat="1" ht="12.75">
      <c r="A411" s="28"/>
      <c r="B411" s="28"/>
      <c r="C411" s="28"/>
      <c r="D411" s="28"/>
      <c r="E411" s="28"/>
      <c r="F411" s="28"/>
      <c r="G411" s="28"/>
      <c r="H411" s="28"/>
      <c r="I411" s="28" t="s">
        <v>472</v>
      </c>
      <c r="J411" s="29">
        <v>32999</v>
      </c>
      <c r="K411" s="28" t="s">
        <v>43</v>
      </c>
      <c r="L411" s="47">
        <v>17700</v>
      </c>
      <c r="M411" s="55">
        <v>17700</v>
      </c>
      <c r="N411" s="95">
        <f t="shared" si="17"/>
        <v>100</v>
      </c>
    </row>
  </sheetData>
  <sheetProtection/>
  <printOptions/>
  <pageMargins left="0.31496062992125984" right="0.31496062992125984" top="0.29" bottom="0.3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G1">
      <selection activeCell="M29" sqref="M29"/>
    </sheetView>
  </sheetViews>
  <sheetFormatPr defaultColWidth="9.140625" defaultRowHeight="15"/>
  <cols>
    <col min="1" max="1" width="11.140625" style="0" hidden="1" customWidth="1"/>
    <col min="2" max="2" width="9.421875" style="0" hidden="1" customWidth="1"/>
    <col min="3" max="3" width="63.8515625" style="0" hidden="1" customWidth="1"/>
    <col min="4" max="4" width="19.140625" style="0" hidden="1" customWidth="1"/>
    <col min="5" max="5" width="18.140625" style="0" hidden="1" customWidth="1"/>
    <col min="6" max="6" width="9.8515625" style="0" hidden="1" customWidth="1"/>
  </cols>
  <sheetData>
    <row r="1" spans="1:12" ht="15.75">
      <c r="A1" s="13" t="s">
        <v>572</v>
      </c>
      <c r="B1" s="13"/>
      <c r="C1" s="13"/>
      <c r="D1" s="13"/>
      <c r="E1" s="13"/>
      <c r="F1" s="13"/>
      <c r="G1" s="13"/>
      <c r="H1" s="13"/>
      <c r="I1" s="13"/>
      <c r="L1" s="24"/>
    </row>
    <row r="2" spans="1:12" ht="15.75" thickBot="1">
      <c r="A2" s="25" t="s">
        <v>574</v>
      </c>
      <c r="B2" s="25"/>
      <c r="C2" s="25"/>
      <c r="D2" s="25"/>
      <c r="E2" s="25"/>
      <c r="F2" s="25"/>
      <c r="G2" s="25"/>
      <c r="H2" s="24"/>
      <c r="I2" s="24"/>
      <c r="L2" s="24"/>
    </row>
    <row r="3" spans="1:6" ht="15.75" thickTop="1">
      <c r="A3" s="65" t="s">
        <v>499</v>
      </c>
      <c r="B3" s="19" t="s">
        <v>0</v>
      </c>
      <c r="C3" s="19" t="s">
        <v>501</v>
      </c>
      <c r="D3" s="16" t="s">
        <v>494</v>
      </c>
      <c r="E3" s="16" t="s">
        <v>494</v>
      </c>
      <c r="F3" s="16" t="s">
        <v>495</v>
      </c>
    </row>
    <row r="4" spans="1:6" ht="15.75" thickBot="1">
      <c r="A4" s="66" t="s">
        <v>500</v>
      </c>
      <c r="B4" s="20" t="s">
        <v>498</v>
      </c>
      <c r="C4" s="20"/>
      <c r="D4" s="17">
        <v>2013</v>
      </c>
      <c r="E4" s="17">
        <v>2014</v>
      </c>
      <c r="F4" s="18" t="s">
        <v>496</v>
      </c>
    </row>
    <row r="5" spans="1:6" ht="15.75" thickTop="1">
      <c r="A5" s="72"/>
      <c r="B5" s="72"/>
      <c r="C5" s="72" t="s">
        <v>509</v>
      </c>
      <c r="D5" s="73">
        <f>SUM(D6,D93)</f>
        <v>10707680</v>
      </c>
      <c r="E5" s="73">
        <f>SUM(E6,E93)</f>
        <v>10957680</v>
      </c>
      <c r="F5" s="74">
        <f aca="true" t="shared" si="0" ref="F5:F36">(E5/D5)*100</f>
        <v>102.33477279858943</v>
      </c>
    </row>
    <row r="6" spans="1:6" ht="15">
      <c r="A6" s="32"/>
      <c r="B6" s="67">
        <v>6</v>
      </c>
      <c r="C6" s="68" t="s">
        <v>473</v>
      </c>
      <c r="D6" s="69">
        <f>SUM(D7,D34,D50,D66,D89)</f>
        <v>10695680</v>
      </c>
      <c r="E6" s="69">
        <f>SUM(E7,E34,E50,E66,E89)</f>
        <v>10945680</v>
      </c>
      <c r="F6" s="71">
        <f t="shared" si="0"/>
        <v>102.33739229296314</v>
      </c>
    </row>
    <row r="7" spans="1:6" ht="15">
      <c r="A7" s="77"/>
      <c r="B7" s="78">
        <v>61</v>
      </c>
      <c r="C7" s="79" t="s">
        <v>474</v>
      </c>
      <c r="D7" s="80">
        <f>SUM(D8,D24,D29)</f>
        <v>3419303</v>
      </c>
      <c r="E7" s="80">
        <v>3419303</v>
      </c>
      <c r="F7" s="81">
        <f t="shared" si="0"/>
        <v>100</v>
      </c>
    </row>
    <row r="8" spans="1:6" ht="15">
      <c r="A8" s="68"/>
      <c r="B8" s="67">
        <v>611</v>
      </c>
      <c r="C8" s="68" t="s">
        <v>475</v>
      </c>
      <c r="D8" s="69">
        <f>SUM(D9,D11,D15,D19,D22)</f>
        <v>3269303</v>
      </c>
      <c r="E8" s="69">
        <f>SUM(E9,E11,E15,E19,E22)</f>
        <v>3269303</v>
      </c>
      <c r="F8" s="71">
        <f t="shared" si="0"/>
        <v>100</v>
      </c>
    </row>
    <row r="9" spans="1:6" ht="15">
      <c r="A9" s="72"/>
      <c r="B9" s="75">
        <v>6111</v>
      </c>
      <c r="C9" s="72" t="s">
        <v>510</v>
      </c>
      <c r="D9" s="73">
        <f>SUM(D10)</f>
        <v>2874303</v>
      </c>
      <c r="E9" s="73">
        <f>SUM(E10)</f>
        <v>2874303</v>
      </c>
      <c r="F9" s="74">
        <f t="shared" si="0"/>
        <v>100</v>
      </c>
    </row>
    <row r="10" spans="2:6" ht="15">
      <c r="B10">
        <v>61111</v>
      </c>
      <c r="C10" t="s">
        <v>511</v>
      </c>
      <c r="D10" s="5">
        <v>2874303</v>
      </c>
      <c r="E10" s="5">
        <v>2874303</v>
      </c>
      <c r="F10" s="64">
        <f t="shared" si="0"/>
        <v>100</v>
      </c>
    </row>
    <row r="11" spans="1:6" ht="15">
      <c r="A11" s="72"/>
      <c r="B11" s="75">
        <v>6112</v>
      </c>
      <c r="C11" s="72" t="s">
        <v>512</v>
      </c>
      <c r="D11" s="73">
        <f>SUM(D12:D14)</f>
        <v>300000</v>
      </c>
      <c r="E11" s="73">
        <f>SUM(E12:E14)</f>
        <v>300000</v>
      </c>
      <c r="F11" s="74">
        <f t="shared" si="0"/>
        <v>100</v>
      </c>
    </row>
    <row r="12" spans="2:6" ht="15">
      <c r="B12">
        <v>61121</v>
      </c>
      <c r="C12" t="s">
        <v>513</v>
      </c>
      <c r="D12" s="5">
        <v>100000</v>
      </c>
      <c r="E12" s="5">
        <v>100000</v>
      </c>
      <c r="F12" s="64">
        <f t="shared" si="0"/>
        <v>100</v>
      </c>
    </row>
    <row r="13" spans="2:6" ht="15">
      <c r="B13">
        <v>61122</v>
      </c>
      <c r="C13" t="s">
        <v>514</v>
      </c>
      <c r="D13" s="5">
        <v>20000</v>
      </c>
      <c r="E13" s="5">
        <v>20000</v>
      </c>
      <c r="F13" s="64">
        <f t="shared" si="0"/>
        <v>100</v>
      </c>
    </row>
    <row r="14" spans="2:6" ht="15">
      <c r="B14">
        <v>61123</v>
      </c>
      <c r="C14" t="s">
        <v>515</v>
      </c>
      <c r="D14" s="5">
        <v>180000</v>
      </c>
      <c r="E14" s="5">
        <v>180000</v>
      </c>
      <c r="F14" s="64">
        <f t="shared" si="0"/>
        <v>100</v>
      </c>
    </row>
    <row r="15" spans="1:6" ht="15">
      <c r="A15" s="72"/>
      <c r="B15" s="75">
        <v>6113</v>
      </c>
      <c r="C15" s="75" t="s">
        <v>516</v>
      </c>
      <c r="D15" s="83">
        <f>SUM(D16:D18)</f>
        <v>40000</v>
      </c>
      <c r="E15" s="83">
        <f>SUM(E16:E18)</f>
        <v>40000</v>
      </c>
      <c r="F15" s="74">
        <f t="shared" si="0"/>
        <v>100</v>
      </c>
    </row>
    <row r="16" spans="2:6" ht="15">
      <c r="B16">
        <v>61131</v>
      </c>
      <c r="C16" t="s">
        <v>516</v>
      </c>
      <c r="D16" s="63">
        <v>10000</v>
      </c>
      <c r="E16" s="63">
        <v>10000</v>
      </c>
      <c r="F16" s="64">
        <f t="shared" si="0"/>
        <v>100</v>
      </c>
    </row>
    <row r="17" spans="2:6" ht="15">
      <c r="B17">
        <v>61132</v>
      </c>
      <c r="C17" t="s">
        <v>517</v>
      </c>
      <c r="D17" s="63">
        <v>10000</v>
      </c>
      <c r="E17" s="63">
        <v>10000</v>
      </c>
      <c r="F17" s="64">
        <f t="shared" si="0"/>
        <v>100</v>
      </c>
    </row>
    <row r="18" spans="2:6" ht="15">
      <c r="B18">
        <v>61133</v>
      </c>
      <c r="C18" t="s">
        <v>518</v>
      </c>
      <c r="D18" s="63">
        <v>20000</v>
      </c>
      <c r="E18" s="63">
        <v>20000</v>
      </c>
      <c r="F18" s="64">
        <f t="shared" si="0"/>
        <v>100</v>
      </c>
    </row>
    <row r="19" spans="1:6" ht="15">
      <c r="A19" s="72"/>
      <c r="B19" s="75">
        <v>6114</v>
      </c>
      <c r="C19" s="72" t="s">
        <v>519</v>
      </c>
      <c r="D19" s="83">
        <f>SUM(D20:D21)</f>
        <v>5000</v>
      </c>
      <c r="E19" s="83">
        <f>SUM(E20:E21)</f>
        <v>5000</v>
      </c>
      <c r="F19" s="74">
        <f t="shared" si="0"/>
        <v>100</v>
      </c>
    </row>
    <row r="20" spans="2:6" ht="15">
      <c r="B20">
        <v>61143</v>
      </c>
      <c r="C20" t="s">
        <v>520</v>
      </c>
      <c r="D20" s="63">
        <v>2000</v>
      </c>
      <c r="E20" s="63">
        <v>2000</v>
      </c>
      <c r="F20" s="64">
        <f t="shared" si="0"/>
        <v>100</v>
      </c>
    </row>
    <row r="21" spans="2:6" ht="15">
      <c r="B21">
        <v>61145</v>
      </c>
      <c r="C21" t="s">
        <v>521</v>
      </c>
      <c r="D21" s="63">
        <v>3000</v>
      </c>
      <c r="E21" s="63">
        <v>3000</v>
      </c>
      <c r="F21" s="64">
        <f t="shared" si="0"/>
        <v>100</v>
      </c>
    </row>
    <row r="22" spans="1:6" ht="15">
      <c r="A22" s="72"/>
      <c r="B22" s="75">
        <v>6115</v>
      </c>
      <c r="C22" s="72" t="s">
        <v>522</v>
      </c>
      <c r="D22" s="83">
        <f>SUM(D23)</f>
        <v>50000</v>
      </c>
      <c r="E22" s="83">
        <f>SUM(E23)</f>
        <v>50000</v>
      </c>
      <c r="F22" s="74">
        <f t="shared" si="0"/>
        <v>100</v>
      </c>
    </row>
    <row r="23" spans="2:6" ht="15">
      <c r="B23">
        <v>61151</v>
      </c>
      <c r="C23" t="s">
        <v>522</v>
      </c>
      <c r="D23" s="63">
        <v>50000</v>
      </c>
      <c r="E23" s="63">
        <v>50000</v>
      </c>
      <c r="F23" s="64">
        <f t="shared" si="0"/>
        <v>100</v>
      </c>
    </row>
    <row r="24" spans="1:6" ht="15">
      <c r="A24" s="68"/>
      <c r="B24" s="67">
        <v>613</v>
      </c>
      <c r="C24" s="68" t="s">
        <v>476</v>
      </c>
      <c r="D24" s="70">
        <f>SUM(D25,D27)</f>
        <v>110000</v>
      </c>
      <c r="E24" s="70">
        <f>SUM(E25,E27)</f>
        <v>110000</v>
      </c>
      <c r="F24" s="71">
        <f t="shared" si="0"/>
        <v>100</v>
      </c>
    </row>
    <row r="25" spans="1:6" ht="15">
      <c r="A25" s="72"/>
      <c r="B25" s="75">
        <v>6131</v>
      </c>
      <c r="C25" s="72" t="s">
        <v>523</v>
      </c>
      <c r="D25" s="83">
        <f>SUM(D26)</f>
        <v>10000</v>
      </c>
      <c r="E25" s="83">
        <f>SUM(E26)</f>
        <v>10000</v>
      </c>
      <c r="F25" s="74">
        <f t="shared" si="0"/>
        <v>100</v>
      </c>
    </row>
    <row r="26" spans="2:6" ht="15">
      <c r="B26">
        <v>61314</v>
      </c>
      <c r="C26" t="s">
        <v>524</v>
      </c>
      <c r="D26" s="63">
        <v>10000</v>
      </c>
      <c r="E26" s="63">
        <v>10000</v>
      </c>
      <c r="F26" s="64">
        <f t="shared" si="0"/>
        <v>100</v>
      </c>
    </row>
    <row r="27" spans="1:6" ht="15">
      <c r="A27" s="72"/>
      <c r="B27" s="75">
        <v>6134</v>
      </c>
      <c r="C27" s="72" t="s">
        <v>525</v>
      </c>
      <c r="D27" s="83">
        <f>SUM(D28)</f>
        <v>100000</v>
      </c>
      <c r="E27" s="83">
        <f>SUM(E28)</f>
        <v>100000</v>
      </c>
      <c r="F27" s="74">
        <f t="shared" si="0"/>
        <v>100</v>
      </c>
    </row>
    <row r="28" spans="2:6" ht="15">
      <c r="B28">
        <v>61341</v>
      </c>
      <c r="C28" t="s">
        <v>526</v>
      </c>
      <c r="D28" s="63">
        <v>100000</v>
      </c>
      <c r="E28" s="63">
        <v>100000</v>
      </c>
      <c r="F28" s="64">
        <f t="shared" si="0"/>
        <v>100</v>
      </c>
    </row>
    <row r="29" spans="1:6" ht="15">
      <c r="A29" s="68"/>
      <c r="B29" s="67">
        <v>614</v>
      </c>
      <c r="C29" s="67" t="s">
        <v>477</v>
      </c>
      <c r="D29" s="70">
        <f>SUM(D30,D32)</f>
        <v>40000</v>
      </c>
      <c r="E29" s="70">
        <f>SUM(E30,E32)</f>
        <v>40000</v>
      </c>
      <c r="F29" s="71">
        <f t="shared" si="0"/>
        <v>100</v>
      </c>
    </row>
    <row r="30" spans="1:6" ht="15">
      <c r="A30" s="72"/>
      <c r="B30" s="75">
        <v>6142</v>
      </c>
      <c r="C30" s="75" t="s">
        <v>527</v>
      </c>
      <c r="D30" s="83">
        <f>SUM(D31)</f>
        <v>20000</v>
      </c>
      <c r="E30" s="83">
        <f>SUM(E31)</f>
        <v>20000</v>
      </c>
      <c r="F30" s="74">
        <f t="shared" si="0"/>
        <v>100</v>
      </c>
    </row>
    <row r="31" spans="2:6" ht="15">
      <c r="B31">
        <v>61424</v>
      </c>
      <c r="C31" t="s">
        <v>528</v>
      </c>
      <c r="D31" s="63">
        <v>20000</v>
      </c>
      <c r="E31" s="63">
        <v>20000</v>
      </c>
      <c r="F31" s="64">
        <f t="shared" si="0"/>
        <v>100</v>
      </c>
    </row>
    <row r="32" spans="1:6" ht="15">
      <c r="A32" s="6"/>
      <c r="B32" s="75">
        <v>6145</v>
      </c>
      <c r="C32" s="72" t="s">
        <v>529</v>
      </c>
      <c r="D32" s="83">
        <f>SUM(D33)</f>
        <v>20000</v>
      </c>
      <c r="E32" s="83">
        <f>SUM(E33)</f>
        <v>20000</v>
      </c>
      <c r="F32" s="76">
        <f t="shared" si="0"/>
        <v>100</v>
      </c>
    </row>
    <row r="33" spans="2:6" ht="15">
      <c r="B33">
        <v>61453</v>
      </c>
      <c r="C33" t="s">
        <v>530</v>
      </c>
      <c r="D33" s="63">
        <v>20000</v>
      </c>
      <c r="E33" s="63">
        <v>20000</v>
      </c>
      <c r="F33" s="64">
        <f t="shared" si="0"/>
        <v>100</v>
      </c>
    </row>
    <row r="34" spans="1:6" ht="15">
      <c r="A34" s="77"/>
      <c r="B34" s="78">
        <v>63</v>
      </c>
      <c r="C34" s="79" t="s">
        <v>478</v>
      </c>
      <c r="D34" s="82">
        <f>SUM(D35,D38,D45)</f>
        <v>5095377</v>
      </c>
      <c r="E34" s="82">
        <f>SUM(E35,E38,E45)</f>
        <v>5645377</v>
      </c>
      <c r="F34" s="81">
        <f t="shared" si="0"/>
        <v>110.79409825808769</v>
      </c>
    </row>
    <row r="35" spans="1:6" ht="15">
      <c r="A35" s="68"/>
      <c r="B35" s="67">
        <v>632</v>
      </c>
      <c r="C35" s="68" t="s">
        <v>479</v>
      </c>
      <c r="D35" s="70">
        <f>SUM(D36)</f>
        <v>50000</v>
      </c>
      <c r="E35" s="70">
        <f>SUM(E36)</f>
        <v>50000</v>
      </c>
      <c r="F35" s="71">
        <f t="shared" si="0"/>
        <v>100</v>
      </c>
    </row>
    <row r="36" spans="1:6" ht="15">
      <c r="A36" s="72"/>
      <c r="B36" s="75">
        <v>6322</v>
      </c>
      <c r="C36" s="72" t="s">
        <v>531</v>
      </c>
      <c r="D36" s="83">
        <f>SUM(D37)</f>
        <v>50000</v>
      </c>
      <c r="E36" s="83">
        <f>SUM(E37)</f>
        <v>50000</v>
      </c>
      <c r="F36" s="74">
        <f t="shared" si="0"/>
        <v>100</v>
      </c>
    </row>
    <row r="37" spans="2:6" ht="15">
      <c r="B37">
        <v>63221</v>
      </c>
      <c r="C37" t="s">
        <v>531</v>
      </c>
      <c r="D37" s="63">
        <v>50000</v>
      </c>
      <c r="E37" s="63">
        <v>50000</v>
      </c>
      <c r="F37" s="64">
        <f aca="true" t="shared" si="1" ref="F37:F68">(E37/D37)*100</f>
        <v>100</v>
      </c>
    </row>
    <row r="38" spans="1:6" ht="15">
      <c r="A38" s="68"/>
      <c r="B38" s="67">
        <v>633</v>
      </c>
      <c r="C38" s="68" t="s">
        <v>480</v>
      </c>
      <c r="D38" s="70">
        <f>SUM(D39,D42)</f>
        <v>3855377</v>
      </c>
      <c r="E38" s="70">
        <f>SUM(E39,E42)</f>
        <v>3855377</v>
      </c>
      <c r="F38" s="71">
        <f t="shared" si="1"/>
        <v>100</v>
      </c>
    </row>
    <row r="39" spans="1:6" ht="15">
      <c r="A39" s="72"/>
      <c r="B39" s="75">
        <v>6331</v>
      </c>
      <c r="C39" s="72" t="s">
        <v>532</v>
      </c>
      <c r="D39" s="83">
        <f>SUM(D40:D41)</f>
        <v>2498197</v>
      </c>
      <c r="E39" s="83">
        <f>SUM(E40:E41)</f>
        <v>2498197</v>
      </c>
      <c r="F39" s="74">
        <f t="shared" si="1"/>
        <v>100</v>
      </c>
    </row>
    <row r="40" spans="2:6" ht="15">
      <c r="B40">
        <v>63311</v>
      </c>
      <c r="C40" t="s">
        <v>533</v>
      </c>
      <c r="D40" s="63">
        <v>2258197</v>
      </c>
      <c r="E40" s="63">
        <v>2258197</v>
      </c>
      <c r="F40" s="64">
        <f t="shared" si="1"/>
        <v>100</v>
      </c>
    </row>
    <row r="41" spans="2:6" ht="15">
      <c r="B41">
        <v>63312</v>
      </c>
      <c r="C41" t="s">
        <v>534</v>
      </c>
      <c r="D41" s="63">
        <v>240000</v>
      </c>
      <c r="E41" s="63">
        <v>240000</v>
      </c>
      <c r="F41" s="64">
        <f t="shared" si="1"/>
        <v>100</v>
      </c>
    </row>
    <row r="42" spans="1:6" ht="15">
      <c r="A42" s="72"/>
      <c r="B42" s="75">
        <v>6332</v>
      </c>
      <c r="C42" s="72" t="s">
        <v>535</v>
      </c>
      <c r="D42" s="83">
        <f>SUM(D43:D44)</f>
        <v>1357180</v>
      </c>
      <c r="E42" s="83">
        <f>SUM(E43:E44)</f>
        <v>1357180</v>
      </c>
      <c r="F42" s="74">
        <f t="shared" si="1"/>
        <v>100</v>
      </c>
    </row>
    <row r="43" spans="2:6" ht="15">
      <c r="B43">
        <v>63321</v>
      </c>
      <c r="C43" t="s">
        <v>536</v>
      </c>
      <c r="D43" s="63">
        <v>1167000</v>
      </c>
      <c r="E43" s="63">
        <v>1167000</v>
      </c>
      <c r="F43" s="64">
        <f t="shared" si="1"/>
        <v>100</v>
      </c>
    </row>
    <row r="44" spans="2:6" ht="15">
      <c r="B44">
        <v>63322</v>
      </c>
      <c r="C44" t="s">
        <v>537</v>
      </c>
      <c r="D44" s="63">
        <v>190180</v>
      </c>
      <c r="E44" s="63">
        <v>190180</v>
      </c>
      <c r="F44" s="64">
        <f t="shared" si="1"/>
        <v>100</v>
      </c>
    </row>
    <row r="45" spans="1:6" ht="15">
      <c r="A45" s="68"/>
      <c r="B45" s="67">
        <v>634</v>
      </c>
      <c r="C45" s="68" t="s">
        <v>481</v>
      </c>
      <c r="D45" s="70">
        <f>SUM(D46,D48)</f>
        <v>1190000</v>
      </c>
      <c r="E45" s="70">
        <f>SUM(E46,E48)</f>
        <v>1740000</v>
      </c>
      <c r="F45" s="71">
        <f t="shared" si="1"/>
        <v>146.21848739495798</v>
      </c>
    </row>
    <row r="46" spans="1:6" ht="15">
      <c r="A46" s="72"/>
      <c r="B46" s="75">
        <v>6341</v>
      </c>
      <c r="C46" s="72" t="s">
        <v>538</v>
      </c>
      <c r="D46" s="83">
        <f>SUM(D47)</f>
        <v>270000</v>
      </c>
      <c r="E46" s="83">
        <f>SUM(E47)</f>
        <v>270000</v>
      </c>
      <c r="F46" s="74">
        <f t="shared" si="1"/>
        <v>100</v>
      </c>
    </row>
    <row r="47" spans="2:6" ht="15">
      <c r="B47">
        <v>63414</v>
      </c>
      <c r="C47" t="s">
        <v>539</v>
      </c>
      <c r="D47" s="63">
        <v>270000</v>
      </c>
      <c r="E47" s="63">
        <v>270000</v>
      </c>
      <c r="F47" s="64">
        <f t="shared" si="1"/>
        <v>100</v>
      </c>
    </row>
    <row r="48" spans="1:6" ht="15">
      <c r="A48" s="72"/>
      <c r="B48" s="75">
        <v>6342</v>
      </c>
      <c r="C48" s="72" t="s">
        <v>540</v>
      </c>
      <c r="D48" s="83">
        <f>SUM(D49)</f>
        <v>920000</v>
      </c>
      <c r="E48" s="83">
        <f>SUM(E49)</f>
        <v>1470000</v>
      </c>
      <c r="F48" s="74">
        <f t="shared" si="1"/>
        <v>159.7826086956522</v>
      </c>
    </row>
    <row r="49" spans="2:6" ht="15">
      <c r="B49">
        <v>63423</v>
      </c>
      <c r="C49" t="s">
        <v>541</v>
      </c>
      <c r="D49" s="63">
        <v>920000</v>
      </c>
      <c r="E49" s="63">
        <v>1470000</v>
      </c>
      <c r="F49" s="64">
        <f t="shared" si="1"/>
        <v>159.7826086956522</v>
      </c>
    </row>
    <row r="50" spans="1:6" ht="15">
      <c r="A50" s="77"/>
      <c r="B50" s="78">
        <v>64</v>
      </c>
      <c r="C50" s="79" t="s">
        <v>482</v>
      </c>
      <c r="D50" s="82">
        <f>SUM(D51,D56)</f>
        <v>213000</v>
      </c>
      <c r="E50" s="82">
        <f>SUM(E51,E56)</f>
        <v>123000</v>
      </c>
      <c r="F50" s="81">
        <f t="shared" si="1"/>
        <v>57.74647887323944</v>
      </c>
    </row>
    <row r="51" spans="1:6" ht="15">
      <c r="A51" s="68"/>
      <c r="B51" s="67">
        <v>641</v>
      </c>
      <c r="C51" s="68" t="s">
        <v>483</v>
      </c>
      <c r="D51" s="70">
        <f>SUM(D52,D54)</f>
        <v>4000</v>
      </c>
      <c r="E51" s="70">
        <f>SUM(E52,E54)</f>
        <v>4000</v>
      </c>
      <c r="F51" s="71">
        <f t="shared" si="1"/>
        <v>100</v>
      </c>
    </row>
    <row r="52" spans="1:6" ht="15">
      <c r="A52" s="72"/>
      <c r="B52" s="75">
        <v>6413</v>
      </c>
      <c r="C52" s="72" t="s">
        <v>542</v>
      </c>
      <c r="D52" s="83">
        <f>SUM(D53)</f>
        <v>3000</v>
      </c>
      <c r="E52" s="83">
        <f>SUM(E53)</f>
        <v>3000</v>
      </c>
      <c r="F52" s="74">
        <f t="shared" si="1"/>
        <v>100</v>
      </c>
    </row>
    <row r="53" spans="2:6" ht="15">
      <c r="B53">
        <v>64132</v>
      </c>
      <c r="C53" t="s">
        <v>543</v>
      </c>
      <c r="D53" s="63">
        <v>3000</v>
      </c>
      <c r="E53" s="63">
        <v>3000</v>
      </c>
      <c r="F53" s="64">
        <f t="shared" si="1"/>
        <v>100</v>
      </c>
    </row>
    <row r="54" spans="1:6" ht="15">
      <c r="A54" s="72"/>
      <c r="B54" s="75">
        <v>6414</v>
      </c>
      <c r="C54" s="72" t="s">
        <v>544</v>
      </c>
      <c r="D54" s="83">
        <f>SUM(D55)</f>
        <v>1000</v>
      </c>
      <c r="E54" s="83">
        <f>SUM(E55)</f>
        <v>1000</v>
      </c>
      <c r="F54" s="74">
        <f t="shared" si="1"/>
        <v>100</v>
      </c>
    </row>
    <row r="55" spans="2:6" ht="15">
      <c r="B55">
        <v>64143</v>
      </c>
      <c r="C55" t="s">
        <v>545</v>
      </c>
      <c r="D55" s="63">
        <v>1000</v>
      </c>
      <c r="E55" s="63">
        <v>1000</v>
      </c>
      <c r="F55" s="64">
        <f t="shared" si="1"/>
        <v>100</v>
      </c>
    </row>
    <row r="56" spans="1:6" ht="15">
      <c r="A56" s="68"/>
      <c r="B56" s="67">
        <v>642</v>
      </c>
      <c r="C56" s="68" t="s">
        <v>484</v>
      </c>
      <c r="D56" s="70">
        <f>SUM(D57,D59,D62,D64)</f>
        <v>209000</v>
      </c>
      <c r="E56" s="70">
        <f>SUM(E57,E59,E62,E64)</f>
        <v>119000</v>
      </c>
      <c r="F56" s="71">
        <f t="shared" si="1"/>
        <v>56.9377990430622</v>
      </c>
    </row>
    <row r="57" spans="1:6" ht="15">
      <c r="A57" s="72"/>
      <c r="B57" s="75">
        <v>6421</v>
      </c>
      <c r="C57" s="72" t="s">
        <v>546</v>
      </c>
      <c r="D57" s="83">
        <f>SUM(D58)</f>
        <v>100000</v>
      </c>
      <c r="E57" s="83">
        <f>SUM(E58)</f>
        <v>10000</v>
      </c>
      <c r="F57" s="74">
        <f t="shared" si="1"/>
        <v>10</v>
      </c>
    </row>
    <row r="58" spans="2:6" ht="15">
      <c r="B58">
        <v>64219</v>
      </c>
      <c r="C58" t="s">
        <v>547</v>
      </c>
      <c r="D58" s="63">
        <v>100000</v>
      </c>
      <c r="E58" s="63">
        <v>10000</v>
      </c>
      <c r="F58" s="64">
        <f t="shared" si="1"/>
        <v>10</v>
      </c>
    </row>
    <row r="59" spans="1:6" ht="15">
      <c r="A59" s="72"/>
      <c r="B59" s="75">
        <v>6422</v>
      </c>
      <c r="C59" s="72" t="s">
        <v>548</v>
      </c>
      <c r="D59" s="83">
        <f>SUM(D60:D61)</f>
        <v>108000</v>
      </c>
      <c r="E59" s="83">
        <f>SUM(E60:E61)</f>
        <v>108000</v>
      </c>
      <c r="F59" s="74">
        <f t="shared" si="1"/>
        <v>100</v>
      </c>
    </row>
    <row r="60" spans="2:6" ht="15">
      <c r="B60">
        <v>64222</v>
      </c>
      <c r="C60" t="s">
        <v>549</v>
      </c>
      <c r="D60" s="63">
        <v>8000</v>
      </c>
      <c r="E60" s="63">
        <v>8000</v>
      </c>
      <c r="F60" s="64">
        <f t="shared" si="1"/>
        <v>100</v>
      </c>
    </row>
    <row r="61" spans="2:6" ht="15">
      <c r="B61">
        <v>64229</v>
      </c>
      <c r="C61" t="s">
        <v>550</v>
      </c>
      <c r="D61" s="63">
        <v>100000</v>
      </c>
      <c r="E61" s="63">
        <v>100000</v>
      </c>
      <c r="F61" s="64">
        <f t="shared" si="1"/>
        <v>100</v>
      </c>
    </row>
    <row r="62" spans="1:6" ht="15">
      <c r="A62" s="72"/>
      <c r="B62" s="75">
        <v>6423</v>
      </c>
      <c r="C62" s="72" t="s">
        <v>551</v>
      </c>
      <c r="D62" s="83">
        <f>SUM(D63)</f>
        <v>1000</v>
      </c>
      <c r="E62" s="83">
        <f>SUM(E63)</f>
        <v>1000</v>
      </c>
      <c r="F62" s="74">
        <f t="shared" si="1"/>
        <v>100</v>
      </c>
    </row>
    <row r="63" spans="2:6" ht="15">
      <c r="B63">
        <v>64236</v>
      </c>
      <c r="C63" t="s">
        <v>552</v>
      </c>
      <c r="D63" s="63">
        <v>1000</v>
      </c>
      <c r="E63" s="63">
        <v>1000</v>
      </c>
      <c r="F63" s="64">
        <f t="shared" si="1"/>
        <v>100</v>
      </c>
    </row>
    <row r="64" spans="1:6" ht="15">
      <c r="A64" s="72"/>
      <c r="B64" s="75">
        <v>6429</v>
      </c>
      <c r="C64" s="72" t="s">
        <v>553</v>
      </c>
      <c r="D64" s="83">
        <f>SUM(D65)</f>
        <v>0</v>
      </c>
      <c r="E64" s="83">
        <f>SUM(E65)</f>
        <v>0</v>
      </c>
      <c r="F64" s="74" t="e">
        <f t="shared" si="1"/>
        <v>#DIV/0!</v>
      </c>
    </row>
    <row r="65" spans="2:6" ht="15">
      <c r="B65">
        <v>64299</v>
      </c>
      <c r="C65" t="s">
        <v>553</v>
      </c>
      <c r="D65" s="63">
        <v>0</v>
      </c>
      <c r="E65" s="63">
        <v>0</v>
      </c>
      <c r="F65" s="64" t="e">
        <f t="shared" si="1"/>
        <v>#DIV/0!</v>
      </c>
    </row>
    <row r="66" spans="1:6" ht="15">
      <c r="A66" s="77"/>
      <c r="B66" s="78">
        <v>65</v>
      </c>
      <c r="C66" s="79" t="s">
        <v>485</v>
      </c>
      <c r="D66" s="82">
        <f>SUM(D67,D74,D82)</f>
        <v>1918000</v>
      </c>
      <c r="E66" s="82">
        <f>SUM(E67,E74,E82)</f>
        <v>1708000</v>
      </c>
      <c r="F66" s="81">
        <f t="shared" si="1"/>
        <v>89.05109489051095</v>
      </c>
    </row>
    <row r="67" spans="1:6" ht="15">
      <c r="A67" s="68"/>
      <c r="B67" s="67">
        <v>651</v>
      </c>
      <c r="C67" s="68" t="s">
        <v>486</v>
      </c>
      <c r="D67" s="70">
        <f>SUM(D68,D70,D72)</f>
        <v>71000</v>
      </c>
      <c r="E67" s="70">
        <f>SUM(E68,E70,E72)</f>
        <v>71000</v>
      </c>
      <c r="F67" s="71">
        <f t="shared" si="1"/>
        <v>100</v>
      </c>
    </row>
    <row r="68" spans="1:6" ht="15">
      <c r="A68" s="72"/>
      <c r="B68" s="75">
        <v>6512</v>
      </c>
      <c r="C68" s="72" t="s">
        <v>554</v>
      </c>
      <c r="D68" s="83">
        <f>SUM(D69)</f>
        <v>1000</v>
      </c>
      <c r="E68" s="83">
        <f>SUM(E69)</f>
        <v>1000</v>
      </c>
      <c r="F68" s="74">
        <f t="shared" si="1"/>
        <v>100</v>
      </c>
    </row>
    <row r="69" spans="2:6" ht="15">
      <c r="B69">
        <v>65123</v>
      </c>
      <c r="C69" t="s">
        <v>555</v>
      </c>
      <c r="D69" s="63">
        <v>1000</v>
      </c>
      <c r="E69" s="63">
        <v>1000</v>
      </c>
      <c r="F69" s="64">
        <f aca="true" t="shared" si="2" ref="F69:F97">(E69/D69)*100</f>
        <v>100</v>
      </c>
    </row>
    <row r="70" spans="1:6" ht="15">
      <c r="A70" s="72"/>
      <c r="B70" s="75">
        <v>6513</v>
      </c>
      <c r="C70" s="72" t="s">
        <v>556</v>
      </c>
      <c r="D70" s="83">
        <f>SUM(D71)</f>
        <v>60000</v>
      </c>
      <c r="E70" s="83">
        <f>SUM(E71)</f>
        <v>60000</v>
      </c>
      <c r="F70" s="74">
        <f t="shared" si="2"/>
        <v>100</v>
      </c>
    </row>
    <row r="71" spans="2:6" ht="15">
      <c r="B71">
        <v>65139</v>
      </c>
      <c r="C71" t="s">
        <v>557</v>
      </c>
      <c r="D71" s="63">
        <v>60000</v>
      </c>
      <c r="E71" s="63">
        <v>60000</v>
      </c>
      <c r="F71" s="64">
        <f t="shared" si="2"/>
        <v>100</v>
      </c>
    </row>
    <row r="72" spans="1:6" ht="15">
      <c r="A72" s="72"/>
      <c r="B72" s="75">
        <v>6514</v>
      </c>
      <c r="C72" s="72" t="s">
        <v>558</v>
      </c>
      <c r="D72" s="83">
        <f>SUM(D73)</f>
        <v>10000</v>
      </c>
      <c r="E72" s="83">
        <f>SUM(E73)</f>
        <v>10000</v>
      </c>
      <c r="F72" s="74">
        <f t="shared" si="2"/>
        <v>100</v>
      </c>
    </row>
    <row r="73" spans="2:6" ht="15">
      <c r="B73">
        <v>65149</v>
      </c>
      <c r="C73" t="s">
        <v>559</v>
      </c>
      <c r="D73" s="63">
        <v>10000</v>
      </c>
      <c r="E73" s="63">
        <v>10000</v>
      </c>
      <c r="F73" s="64">
        <f t="shared" si="2"/>
        <v>100</v>
      </c>
    </row>
    <row r="74" spans="1:6" ht="15">
      <c r="A74" s="68"/>
      <c r="B74" s="67">
        <v>652</v>
      </c>
      <c r="C74" s="68" t="s">
        <v>487</v>
      </c>
      <c r="D74" s="70">
        <f>SUM(D75,D77,D79)</f>
        <v>537000</v>
      </c>
      <c r="E74" s="70">
        <f>SUM(E75,E77,E79)</f>
        <v>457000</v>
      </c>
      <c r="F74" s="71">
        <f t="shared" si="2"/>
        <v>85.1024208566108</v>
      </c>
    </row>
    <row r="75" spans="1:6" ht="15">
      <c r="A75" s="72"/>
      <c r="B75" s="75">
        <v>6522</v>
      </c>
      <c r="C75" s="72" t="s">
        <v>560</v>
      </c>
      <c r="D75" s="83">
        <f>SUM(D76)</f>
        <v>2000</v>
      </c>
      <c r="E75" s="83">
        <f>SUM(E76)</f>
        <v>2000</v>
      </c>
      <c r="F75" s="74">
        <f t="shared" si="2"/>
        <v>100</v>
      </c>
    </row>
    <row r="76" spans="2:6" ht="15">
      <c r="B76">
        <v>65221</v>
      </c>
      <c r="C76" t="s">
        <v>561</v>
      </c>
      <c r="D76" s="63">
        <v>2000</v>
      </c>
      <c r="E76" s="63">
        <v>2000</v>
      </c>
      <c r="F76" s="64">
        <f t="shared" si="2"/>
        <v>100</v>
      </c>
    </row>
    <row r="77" spans="1:6" ht="15">
      <c r="A77" s="72"/>
      <c r="B77" s="75">
        <v>6524</v>
      </c>
      <c r="C77" s="72" t="s">
        <v>562</v>
      </c>
      <c r="D77" s="83">
        <f>SUM(D78)</f>
        <v>530000</v>
      </c>
      <c r="E77" s="83">
        <f>SUM(E78)</f>
        <v>450000</v>
      </c>
      <c r="F77" s="74">
        <f t="shared" si="2"/>
        <v>84.90566037735849</v>
      </c>
    </row>
    <row r="78" spans="2:6" ht="15">
      <c r="B78">
        <v>65241</v>
      </c>
      <c r="C78" t="s">
        <v>562</v>
      </c>
      <c r="D78" s="63">
        <v>530000</v>
      </c>
      <c r="E78" s="63">
        <v>450000</v>
      </c>
      <c r="F78" s="64">
        <f t="shared" si="2"/>
        <v>84.90566037735849</v>
      </c>
    </row>
    <row r="79" spans="1:6" ht="15">
      <c r="A79" s="72"/>
      <c r="B79" s="75">
        <v>6526</v>
      </c>
      <c r="C79" s="72" t="s">
        <v>563</v>
      </c>
      <c r="D79" s="83">
        <f>SUM(D80:D81)</f>
        <v>5000</v>
      </c>
      <c r="E79" s="83">
        <f>SUM(E80:E81)</f>
        <v>5000</v>
      </c>
      <c r="F79" s="74">
        <f t="shared" si="2"/>
        <v>100</v>
      </c>
    </row>
    <row r="80" spans="2:6" ht="15">
      <c r="B80">
        <v>65268</v>
      </c>
      <c r="C80" t="s">
        <v>564</v>
      </c>
      <c r="D80" s="63">
        <v>0</v>
      </c>
      <c r="E80" s="63">
        <v>0</v>
      </c>
      <c r="F80" s="64" t="e">
        <f t="shared" si="2"/>
        <v>#DIV/0!</v>
      </c>
    </row>
    <row r="81" spans="2:6" ht="15">
      <c r="B81">
        <v>65269</v>
      </c>
      <c r="C81" t="s">
        <v>565</v>
      </c>
      <c r="D81" s="63">
        <v>5000</v>
      </c>
      <c r="E81" s="63">
        <v>5000</v>
      </c>
      <c r="F81" s="64">
        <f t="shared" si="2"/>
        <v>100</v>
      </c>
    </row>
    <row r="82" spans="1:6" ht="15">
      <c r="A82" s="68"/>
      <c r="B82" s="67">
        <v>653</v>
      </c>
      <c r="C82" s="68" t="s">
        <v>488</v>
      </c>
      <c r="D82" s="70">
        <f>SUM(D83,D85,D87)</f>
        <v>1310000</v>
      </c>
      <c r="E82" s="70">
        <f>SUM(E83,E85,E87)</f>
        <v>1180000</v>
      </c>
      <c r="F82" s="71">
        <f t="shared" si="2"/>
        <v>90.07633587786259</v>
      </c>
    </row>
    <row r="83" spans="1:6" ht="15">
      <c r="A83" s="72"/>
      <c r="B83" s="75">
        <v>6531</v>
      </c>
      <c r="C83" s="72" t="s">
        <v>566</v>
      </c>
      <c r="D83" s="83">
        <f>SUM(D84)</f>
        <v>200000</v>
      </c>
      <c r="E83" s="83">
        <f>SUM(E84)</f>
        <v>50000</v>
      </c>
      <c r="F83" s="74">
        <f t="shared" si="2"/>
        <v>25</v>
      </c>
    </row>
    <row r="84" spans="2:6" ht="15">
      <c r="B84">
        <v>65311</v>
      </c>
      <c r="C84" t="s">
        <v>566</v>
      </c>
      <c r="D84" s="63">
        <v>200000</v>
      </c>
      <c r="E84" s="63">
        <v>50000</v>
      </c>
      <c r="F84" s="64">
        <f t="shared" si="2"/>
        <v>25</v>
      </c>
    </row>
    <row r="85" spans="1:6" ht="15">
      <c r="A85" s="72"/>
      <c r="B85" s="75">
        <v>6532</v>
      </c>
      <c r="C85" s="72" t="s">
        <v>567</v>
      </c>
      <c r="D85" s="83">
        <f>SUM(D86)</f>
        <v>1100000</v>
      </c>
      <c r="E85" s="83">
        <f>SUM(E86)</f>
        <v>1120000</v>
      </c>
      <c r="F85" s="74">
        <f t="shared" si="2"/>
        <v>101.81818181818181</v>
      </c>
    </row>
    <row r="86" spans="2:6" ht="15">
      <c r="B86">
        <v>65321</v>
      </c>
      <c r="C86" t="s">
        <v>567</v>
      </c>
      <c r="D86" s="63">
        <v>1100000</v>
      </c>
      <c r="E86" s="63">
        <v>1120000</v>
      </c>
      <c r="F86" s="64">
        <f t="shared" si="2"/>
        <v>101.81818181818181</v>
      </c>
    </row>
    <row r="87" spans="1:6" ht="15">
      <c r="A87" s="72"/>
      <c r="B87" s="75">
        <v>6533</v>
      </c>
      <c r="C87" s="72" t="s">
        <v>568</v>
      </c>
      <c r="D87" s="83">
        <f>SUM(D88)</f>
        <v>10000</v>
      </c>
      <c r="E87" s="83">
        <f>SUM(E88)</f>
        <v>10000</v>
      </c>
      <c r="F87" s="74">
        <f t="shared" si="2"/>
        <v>100</v>
      </c>
    </row>
    <row r="88" spans="2:6" ht="15">
      <c r="B88">
        <v>65331</v>
      </c>
      <c r="C88" t="s">
        <v>568</v>
      </c>
      <c r="D88" s="63">
        <v>10000</v>
      </c>
      <c r="E88" s="63">
        <v>10000</v>
      </c>
      <c r="F88" s="64">
        <f t="shared" si="2"/>
        <v>100</v>
      </c>
    </row>
    <row r="89" spans="1:6" ht="15">
      <c r="A89" s="77"/>
      <c r="B89" s="78">
        <v>66</v>
      </c>
      <c r="C89" s="79" t="s">
        <v>489</v>
      </c>
      <c r="D89" s="82">
        <f aca="true" t="shared" si="3" ref="D89:E91">SUM(D90)</f>
        <v>50000</v>
      </c>
      <c r="E89" s="82">
        <f t="shared" si="3"/>
        <v>50000</v>
      </c>
      <c r="F89" s="81">
        <f t="shared" si="2"/>
        <v>100</v>
      </c>
    </row>
    <row r="90" spans="1:6" ht="15">
      <c r="A90" s="68"/>
      <c r="B90" s="67">
        <v>661</v>
      </c>
      <c r="C90" s="68" t="s">
        <v>490</v>
      </c>
      <c r="D90" s="70">
        <f t="shared" si="3"/>
        <v>50000</v>
      </c>
      <c r="E90" s="70">
        <f t="shared" si="3"/>
        <v>50000</v>
      </c>
      <c r="F90" s="71">
        <f t="shared" si="2"/>
        <v>100</v>
      </c>
    </row>
    <row r="91" spans="1:6" ht="15">
      <c r="A91" s="72"/>
      <c r="B91" s="75">
        <v>6615</v>
      </c>
      <c r="C91" s="72" t="s">
        <v>569</v>
      </c>
      <c r="D91" s="83">
        <f t="shared" si="3"/>
        <v>50000</v>
      </c>
      <c r="E91" s="83">
        <f t="shared" si="3"/>
        <v>50000</v>
      </c>
      <c r="F91" s="74">
        <f t="shared" si="2"/>
        <v>100</v>
      </c>
    </row>
    <row r="92" spans="2:6" ht="15">
      <c r="B92">
        <v>66151</v>
      </c>
      <c r="C92" t="s">
        <v>569</v>
      </c>
      <c r="D92" s="63">
        <v>50000</v>
      </c>
      <c r="E92" s="63">
        <v>50000</v>
      </c>
      <c r="F92" s="64">
        <f t="shared" si="2"/>
        <v>100</v>
      </c>
    </row>
    <row r="93" spans="1:6" ht="15">
      <c r="A93" s="32"/>
      <c r="B93" s="67">
        <v>7</v>
      </c>
      <c r="C93" s="68" t="s">
        <v>491</v>
      </c>
      <c r="D93" s="70">
        <f aca="true" t="shared" si="4" ref="D93:E96">SUM(D94)</f>
        <v>12000</v>
      </c>
      <c r="E93" s="70">
        <f t="shared" si="4"/>
        <v>12000</v>
      </c>
      <c r="F93" s="71">
        <f t="shared" si="2"/>
        <v>100</v>
      </c>
    </row>
    <row r="94" spans="1:6" ht="15">
      <c r="A94" s="77"/>
      <c r="B94" s="78">
        <v>72</v>
      </c>
      <c r="C94" s="79" t="s">
        <v>492</v>
      </c>
      <c r="D94" s="82">
        <f t="shared" si="4"/>
        <v>12000</v>
      </c>
      <c r="E94" s="82">
        <f t="shared" si="4"/>
        <v>12000</v>
      </c>
      <c r="F94" s="81">
        <f t="shared" si="2"/>
        <v>100</v>
      </c>
    </row>
    <row r="95" spans="1:6" ht="15">
      <c r="A95" s="68"/>
      <c r="B95" s="67">
        <v>721</v>
      </c>
      <c r="C95" s="68" t="s">
        <v>493</v>
      </c>
      <c r="D95" s="70">
        <f t="shared" si="4"/>
        <v>12000</v>
      </c>
      <c r="E95" s="70">
        <f t="shared" si="4"/>
        <v>12000</v>
      </c>
      <c r="F95" s="71">
        <f t="shared" si="2"/>
        <v>100</v>
      </c>
    </row>
    <row r="96" spans="1:6" ht="15">
      <c r="A96" s="72"/>
      <c r="B96" s="75">
        <v>7211</v>
      </c>
      <c r="C96" s="72" t="s">
        <v>570</v>
      </c>
      <c r="D96" s="83">
        <f t="shared" si="4"/>
        <v>12000</v>
      </c>
      <c r="E96" s="83">
        <f t="shared" si="4"/>
        <v>12000</v>
      </c>
      <c r="F96" s="74">
        <f t="shared" si="2"/>
        <v>100</v>
      </c>
    </row>
    <row r="97" spans="2:6" ht="15">
      <c r="B97">
        <v>72119</v>
      </c>
      <c r="C97" t="s">
        <v>571</v>
      </c>
      <c r="D97" s="63">
        <v>12000</v>
      </c>
      <c r="E97" s="63">
        <v>12000</v>
      </c>
      <c r="F97" s="64">
        <f t="shared" si="2"/>
        <v>100</v>
      </c>
    </row>
    <row r="98" spans="2:5" ht="15">
      <c r="B98" s="61"/>
      <c r="D98" s="62"/>
      <c r="E98" s="62"/>
    </row>
    <row r="99" spans="2:5" ht="15">
      <c r="B99" s="61"/>
      <c r="D99" s="62"/>
      <c r="E99" s="62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Knežević</dc:creator>
  <cp:keywords/>
  <dc:description/>
  <cp:lastModifiedBy>non</cp:lastModifiedBy>
  <cp:lastPrinted>2014-01-08T12:51:58Z</cp:lastPrinted>
  <dcterms:created xsi:type="dcterms:W3CDTF">2013-07-29T11:48:08Z</dcterms:created>
  <dcterms:modified xsi:type="dcterms:W3CDTF">2014-01-24T13:33:08Z</dcterms:modified>
  <cp:category/>
  <cp:version/>
  <cp:contentType/>
  <cp:contentStatus/>
</cp:coreProperties>
</file>