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085" activeTab="2"/>
  </bookViews>
  <sheets>
    <sheet name="1. Opći dio" sheetId="1" r:id="rId1"/>
    <sheet name="2. Račun prihoda i rashoda" sheetId="2" r:id="rId2"/>
    <sheet name="3. Posebni dio" sheetId="3" r:id="rId3"/>
  </sheets>
  <definedNames>
    <definedName name="_xlnm.Print_Titles" localSheetId="2">'3. Posebni dio'!$4:$5</definedName>
    <definedName name="_xlnm.Print_Area" localSheetId="0">'1. Opći dio'!$A$1:$H$28</definedName>
  </definedNames>
  <calcPr fullCalcOnLoad="1"/>
</workbook>
</file>

<file path=xl/sharedStrings.xml><?xml version="1.0" encoding="utf-8"?>
<sst xmlns="http://schemas.openxmlformats.org/spreadsheetml/2006/main" count="717" uniqueCount="244">
  <si>
    <t>ZA 2015. GODINU I PROJEKCIJE ZA 2016. I 2017. GODINU</t>
  </si>
  <si>
    <t>Članak 1.</t>
  </si>
  <si>
    <t>A) RAČUN PRIHODA I RASHODA</t>
  </si>
  <si>
    <t>Proračun za 2015</t>
  </si>
  <si>
    <t xml:space="preserve">    Prihodi poslovanja</t>
  </si>
  <si>
    <t xml:space="preserve">    Rashodi poslovanja</t>
  </si>
  <si>
    <t xml:space="preserve">    Rashodi za nabavu nefinancijske imovine</t>
  </si>
  <si>
    <t xml:space="preserve">    Razlika - višak/manjak</t>
  </si>
  <si>
    <t>B) RAČUN 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</si>
  <si>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</si>
  <si>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</si>
  <si>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</si>
  <si>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Članak 2.</t>
  </si>
  <si>
    <t>Razred</t>
  </si>
  <si>
    <t>Skupina</t>
  </si>
  <si>
    <t>Podskupina</t>
  </si>
  <si>
    <t>Prihodi/primici i rashodi/izdaci</t>
  </si>
  <si>
    <t>PLAN ZA 2015. GODINU</t>
  </si>
  <si>
    <t>UKUPNI PRIHODI POSLOVANJA</t>
  </si>
  <si>
    <t>IZVOR OPĆI PRIHODI I PRIMICI</t>
  </si>
  <si>
    <t>Prihodi poslovanja</t>
  </si>
  <si>
    <t>Prihodi od poreza</t>
  </si>
  <si>
    <t>Porez i prirez na dohodak</t>
  </si>
  <si>
    <t>Porezi na imovinu</t>
  </si>
  <si>
    <t>Porezi na robu i usluge</t>
  </si>
  <si>
    <t>IZVOR POMOĆI</t>
  </si>
  <si>
    <t>Pomoći iz inozemstva (darovnice) i od subjekata unutar općeg proračuna</t>
  </si>
  <si>
    <t>Pomoći iz proračuna</t>
  </si>
  <si>
    <t>Pomoći od ostalih subjekata unutar opće države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</si>
  <si>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</si>
  <si>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</si>
  <si>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</si>
  <si>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</si>
  <si>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</si>
  <si>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</si>
  <si>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</si>
  <si>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IZVOR DONACIJE</t>
  </si>
  <si>
    <t>Ostali prihodi</t>
  </si>
  <si>
    <t>Donacije od pravnih i fizičkih osoba izvan opće države</t>
  </si>
  <si>
    <t>Kazne, upravne mjere i ostali prihodi</t>
  </si>
  <si>
    <t>UKUPNO RASHODI/IZDACI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</si>
  <si>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</si>
  <si>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</si>
  <si>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</si>
  <si>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</si>
  <si>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</si>
  <si>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</si>
  <si>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</si>
  <si>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</si>
  <si>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</si>
  <si>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vremena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</si>
  <si>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</si>
  <si>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</si>
  <si>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</si>
  <si>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</si>
  <si>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</si>
  <si>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</si>
  <si>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</si>
  <si>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Kapitalne pomoći</t>
  </si>
  <si>
    <t>RASHODI ZA NABAVU NEFINANCIJSKE IMOVINE</t>
  </si>
  <si>
    <t>Rashodi za nabavu nefinancijske imovine</t>
  </si>
  <si>
    <t>Rashodi za nabavu neproizvedene dugotrajne imovine</t>
  </si>
  <si>
    <t>Materijalna imovina-prirodna bogatstva</t>
  </si>
  <si>
    <t>Nematerijalna imovina</t>
  </si>
  <si>
    <t>Rashodi za nabavu proizvedene dugotrajne imovine</t>
  </si>
  <si>
    <t>Građevinski objekti</t>
  </si>
  <si>
    <t>nematerijalna proizvedena imovina</t>
  </si>
  <si>
    <t xml:space="preserve">PRIMICI OD FINANCIJSKE IMOVINE I ZADUŽIVANJA </t>
  </si>
  <si>
    <t xml:space="preserve">Primici od financijske imovine i zaduživanja </t>
  </si>
  <si>
    <t>Primici od zaduživanja</t>
  </si>
  <si>
    <t>IZDACI ZA FINANCIJSKU IMOVINU I OTPLATE ZAJMOVA</t>
  </si>
  <si>
    <t>Izdaci za financijsku imovinu i otplate zajmova</t>
  </si>
  <si>
    <t>Izdaci za otplatu glavnice primljenih kredita i zajmova</t>
  </si>
  <si>
    <t>3. POSEBNI DIO</t>
  </si>
  <si>
    <t>Rashodi i izdaci</t>
  </si>
  <si>
    <t xml:space="preserve">Razdjel 001 OPĆINSKI NAČELNIK  - IZVRŠNO TIJELO </t>
  </si>
  <si>
    <t>Glava 00101 OPĆINSKI NAČELNIK  - IZVRŠNO TIJELO</t>
  </si>
  <si>
    <t>Funkcijska klasifikacija: 01- Opće javne usluge</t>
  </si>
  <si>
    <t>Glavni  program A 01  REDOVNA DJELATNOST OPĆINE</t>
  </si>
  <si>
    <t>Program 1000 FINANCIRANJE REDOVNE DJELATNOSTI -URED NAČELNIKA</t>
  </si>
  <si>
    <t xml:space="preserve"> Aktivnost 100001 Redovni poslovi ureda</t>
  </si>
  <si>
    <t xml:space="preserve">Naknade troškova zaposlenima </t>
  </si>
  <si>
    <t>Aktivnost 100002 Tekuća zaliha proračuna</t>
  </si>
  <si>
    <t>Razdjel 002 OPĆINSKO VIJEĆE-PREDSTAVNIČKO TIJELO</t>
  </si>
  <si>
    <t>Glava 00201 OPĆINSKO VIJEĆE-PREDSTAVNIČKO TIJELO</t>
  </si>
  <si>
    <t>Glavni  program A01  REDOVNA DJELATNOST OPĆINE</t>
  </si>
  <si>
    <t>Program 1001 FINANCIRANJE REDOVNE DJELATNOSTI - OPĆINSKO VIJEĆE</t>
  </si>
  <si>
    <t>Aktivnost  100003 Rad vijeća</t>
  </si>
  <si>
    <t xml:space="preserve"> Aktivnost 100004 Mjesna samouprava</t>
  </si>
  <si>
    <t>Razdjel 003 JEDINSTVENI UPRAVNI ODJEL</t>
  </si>
  <si>
    <t>Glava 00301 Jedinstveni upravni odjel</t>
  </si>
  <si>
    <t xml:space="preserve"> Glavni program A01 REDOVNA DJELATNOST OPĆINE</t>
  </si>
  <si>
    <t>Program 1002 FINANCIRANJE REDOVNE DJELATNOSTI - JEDINSTVENI UPRAVNI ODJEL</t>
  </si>
  <si>
    <t>Aktivnost 100005 Redovni poslovi JUO</t>
  </si>
  <si>
    <t>Aktivnost 100006 Nabava opreme upravnog odjela</t>
  </si>
  <si>
    <t>Rashodi za nabavu neproizvedena dugotrajne imovine</t>
  </si>
  <si>
    <t>Nematerijalna proizvedena imovina</t>
  </si>
  <si>
    <t>Glava 00302 Komunalne i gospodarske djelatnosti</t>
  </si>
  <si>
    <t>Funkcijska klasifikacija: 04- Ekonomski poslovi</t>
  </si>
  <si>
    <t>Program 1003 KOMUNALNA I GOSPODARSKA DJELATNOST</t>
  </si>
  <si>
    <t>Aktivnost 100007 Administarcija i upravljanje</t>
  </si>
  <si>
    <t>Doprinosi na plaću</t>
  </si>
  <si>
    <t>Naknada troškova zaposlenima</t>
  </si>
  <si>
    <t>Aktivnost 100008 Nabava opreme</t>
  </si>
  <si>
    <t>Glava 00303 Komunalne i gospodarske djelatnosti</t>
  </si>
  <si>
    <t>Program 1004 PROGRAM GRADNJE OBJEKATA I UREĐENJA KOMUNALNE INFRASTRUKTURE</t>
  </si>
  <si>
    <t xml:space="preserve">K 100001 Izgradnja centra Kalnik "Trga Stjepana Radića"                                    </t>
  </si>
  <si>
    <t>Rashodi za nabavu nefinncijsku imovinu</t>
  </si>
  <si>
    <t xml:space="preserve"> K 100002 Izgradnja ceste Kamešnica, Hrlci – Sv.Andrija                                  </t>
  </si>
  <si>
    <t xml:space="preserve"> K 100003 Izgradnja ceste Potok, spoj odvojka Y                                  </t>
  </si>
  <si>
    <t xml:space="preserve"> K 100004 Izgradnja ceste Potok, Potok-Prđuni                                  </t>
  </si>
  <si>
    <t xml:space="preserve"> K 100006 Izgradnja ceste Šopron, Belke-Puščak-Tonković I dio                                  </t>
  </si>
  <si>
    <t xml:space="preserve"> K 100007 Izgradnja ceste Šopron, Belke-Puščak-Tonković II dio                                  </t>
  </si>
  <si>
    <t xml:space="preserve"> K 100008 Izgradnja ceste Šopron, Puščak-kroz vikend naselje                                  </t>
  </si>
  <si>
    <t xml:space="preserve"> K 100009 Izgradnja ceste Borje, odvojak prema gaju (Višak)                                  </t>
  </si>
  <si>
    <t xml:space="preserve"> K 100010 Izgradnja ceste Vojnovec, kamenolom-crkva                                  </t>
  </si>
  <si>
    <t xml:space="preserve"> K 100011 Izgradnja ceste Vojnovec, spoj odvojaka                                  </t>
  </si>
  <si>
    <t xml:space="preserve"> K 100012 Izgradnja ceste Vojnovec, prema Deklešancu                                  </t>
  </si>
  <si>
    <t xml:space="preserve"> K 100013 Izgradnja ceste Donja Obrež, odvojak Navoji                                  </t>
  </si>
  <si>
    <t xml:space="preserve"> K 100014 Izgradnja ceste Novi Kalnik prometnica                                  </t>
  </si>
  <si>
    <t xml:space="preserve"> K 100015 Izgradnja ceste Borje LC 25150 Hruškovec                                  </t>
  </si>
  <si>
    <t xml:space="preserve"> K 100016 Izgradnja opskrbnog cjevovoda Kamešnica Hrlci                                  </t>
  </si>
  <si>
    <t xml:space="preserve"> K 100017 Izgradnja precrpne stanice Cari                                  </t>
  </si>
  <si>
    <t xml:space="preserve"> K 100018 Izgradnja precrpne stanice Planinarski dom                                  </t>
  </si>
  <si>
    <t xml:space="preserve"> K 100019 Izgradnja parkinga kod Starog Grada Velikog Kalnika                                  </t>
  </si>
  <si>
    <t xml:space="preserve"> K 100020 Izgradnja Pješačke staze i kanalizacijskog sustava Šopron Kalnik                                  </t>
  </si>
  <si>
    <t>Aktivnost 100009 Izrada projektne dokumentacije, sanacije i nadogradnje društvenih domova</t>
  </si>
  <si>
    <t>Nematrijalna imovina</t>
  </si>
  <si>
    <t>Aktivnost 100010 Izrada projektne dokumentacije pješačke staze i kanalizacijskog sustava Šopron-Kalnik</t>
  </si>
  <si>
    <t>Aktivnost 100011 Izrada projektne dokumentacije za Trg Stjepana Radića</t>
  </si>
  <si>
    <t>Aktivnost 100012 Izrada geodetskog elaborata postoječeg stanja nerazvrstanih cesta na Općini Klanik, Katastarske općine Kamešnica, Potok Kalnički, Borje, Klanik, Popovec Klanički, Vojnovec Klanički, Popovec Klanički</t>
  </si>
  <si>
    <t>Aktivnost 100013 Izrada geodetskog elaborata za cestu  LC 25150 Borje Hruškovec</t>
  </si>
  <si>
    <t>Aktivnost 100014 Izrada geodetskog elaborata za cestu  ŽC 2138 Šopron Kalnik</t>
  </si>
  <si>
    <t>Aktivnost 100015 Izrada projektne dokumentacije zanizgradnju nerazvrstanih cesta na području Općine Kalnik</t>
  </si>
  <si>
    <t>Aktivnost 100016 Rekonstrukcija i dogradnja društvenog doma Kamešnica</t>
  </si>
  <si>
    <t>Aktivnost 100017 Rekonstrukcija i dogradnja društvenog doma Popovec Kalnički</t>
  </si>
  <si>
    <t>Aktivnost 100018 Rekonstrukcija i dogradnja društvenog doma Potok Kalnički</t>
  </si>
  <si>
    <t>Aktivnost 100019 Rekonstrukcija i dogradnja društvenog doma Gornje Borje</t>
  </si>
  <si>
    <t>Aktivnost 100020 Rekonstrukcija i dogradnja društvenog doma Donje Borje</t>
  </si>
  <si>
    <t>Aktivnost 100021 Rekonstrukcija i dogradnja društvenog doma Šopron</t>
  </si>
  <si>
    <t>Aktivnost 100022 Rekonstrukcija i dogradnja domhrvatskih branitelja Kalnik</t>
  </si>
  <si>
    <t>Aktivnost 100023 Izgradnja vrtića Kalnički jaglac II i III faza</t>
  </si>
  <si>
    <t>Glava 00304 Razvojni projekti u gospodasrkom razvoju</t>
  </si>
  <si>
    <t>Program 1005 PROGRAM IZRADE RAZVOJNIH PROJEKATA ZA GOSPODARSKI RAZVOJ</t>
  </si>
  <si>
    <t>Aktivnost 100024 Izrada izmjene i dopune prostornog plana Općine Kalnik</t>
  </si>
  <si>
    <t xml:space="preserve">Aktivnost 100025 Izrada detaljnog urbanističkog plana Poduzetničkih zona a) Popovec Zapad, B) Popovec istok, c) Kalnik jug, d) Potok Klanički sjever, e) Kamešnica </t>
  </si>
  <si>
    <t>Aktivnost 100026 Izrada arhitektonsko urbanističke studije "Poduzetničke zone Kalnik"</t>
  </si>
  <si>
    <t>Aktivnost 100027 Izrada geodetskog projekta  "Poduzetničke zone Kalnik"</t>
  </si>
  <si>
    <t>Aktivnost 100028 Otkup privatnih nekretnina i regulacija imovinsko pravnih odnosa Poduzetničke zone Kalnik</t>
  </si>
  <si>
    <t>Aktivnost 100029 Izrada detaljnog urbanističkog plana Klanik za zdravlje A) Europski dijagnostički centar, b) Anoreksični centar Europe, c) Hotel 5 zvjezdica (Al Muroj Rotana, d) Hotel 5 zvjezdica Atlantis The Palm, e9 Biciklistička staza, f) Tream staz, g)Heliodrom</t>
  </si>
  <si>
    <t>Aktivnost 100030 Izrada arhitektonsko urbanističke studije Kalnik za zdravlje</t>
  </si>
  <si>
    <t>Aktivnost 100031 Izrada geodetskog projekta Kalnik za zdravlje</t>
  </si>
  <si>
    <t>Aktivnost 100032 Otkup privatnih nekretnina i regulacija imovinsko pravnih odnosa Kalnik za zdravlje</t>
  </si>
  <si>
    <t>Aktivnost 100033 Izrada detaljnog urbanističkog plana Mladi Hrvatske za mlade Europe a) Europen winter resort "skijalište" b ) Mini golf igralište Kalnik, c)European park unique garden of peaace"biblijski vrt mira" d) Adrenalinski park Kalnik, e) kamp za mlade Europljanje lokacije srednji jadran</t>
  </si>
  <si>
    <t>Aktivnost 100034 Izrada arhitektonsko urbanističke studije Mladi Hrvatske za mlade Europe</t>
  </si>
  <si>
    <t>Aktivnost 100035 Otkup privatnih nekretnina i regulacija imovinsk opravnih odnosa Mladi Hrvatske za mlade Europe</t>
  </si>
  <si>
    <t>Aktivnost 100036 Izrada geodetskog projekta Mladi Hrvatske za mlade Europe</t>
  </si>
  <si>
    <t>Aktivnost 100037 Izrada projektne dokumentacije Mladi Hrvatske za mlade  europe a) dvorana za oblikovanje tijerla, b) projekt pansiona škola u prirodi,  c) aqva park</t>
  </si>
  <si>
    <t>Aktivnost 100038 Otkup privatnih nekretnian i regulacija imovinsko pravni hodnosa i to a)Dvorana za oblikovanje tijela, b)projekt pansiona škola u prirodi, c) aqva park Mladi Hrvatske za mlade Europa mlade  europe a) dvorana za oblikovanje tijerla, b) projekt pansiona škola u prirodi,  c) aqva park</t>
  </si>
  <si>
    <t>Aktivnost 100039 Izrada detaljnog uređenja urbanističkog plana stambenog naselja Kalnik</t>
  </si>
  <si>
    <t>Aktivnost 100040 Izrada dijela projektne dokumenaatcije Novi  Kalnik</t>
  </si>
  <si>
    <t>Aktivnost 100041 Otkup privatnih nekretnina i regulacija  imovinsko pravnih odnosa Novi Kalnik</t>
  </si>
  <si>
    <t xml:space="preserve">Aktivnost 100042 Izrada urbanističke studije" SPRINT " društvenih  i  športskih  djelatnosti  a) Vatrogasni  centar Hrvatske , b ) Nogometni stadion sa 4 traka atletske staze,c )Moto cros  staza, </t>
  </si>
  <si>
    <t xml:space="preserve">Aktivnost 100043 Otkup privatnih  nekretnina  i  regulacija  imovinsko pravnih odnosa  SPRINT  </t>
  </si>
  <si>
    <t xml:space="preserve">Aktivnost 100044 Izrada projektne dokumentacije   projekta SPRINT </t>
  </si>
  <si>
    <t>Aktivnost 100045 Izrada projektne dokumentacije  za energetski  neovisnu javnu rasvjetu Općine Kalnik</t>
  </si>
  <si>
    <t xml:space="preserve">T 100001 Ne gubi enrgiju misli zeleno II Faza                                    </t>
  </si>
  <si>
    <t xml:space="preserve">T 100002 Ne gubi društvenu enrgiju I Faza                                    </t>
  </si>
  <si>
    <t xml:space="preserve">T 100003 Obnovljeni izvori enegije u domačinstvima i privatnim objektima                                    </t>
  </si>
  <si>
    <t>Aktivnost 100046 Promjena grijanja sa fosilnih goriva na energetski prihvatljivi energent Dom hrvatskih branitelja Kalnik</t>
  </si>
  <si>
    <t>Aktivnost 100047 Razvojna strategija ili Program ukupnpg razvoja općine Kalnik</t>
  </si>
  <si>
    <t>Aktivnost 100048 Izrada projektne dokumentacije za izradu mjesnog groblja Kalnik</t>
  </si>
  <si>
    <t xml:space="preserve">T 100004 Izrada idejnog projekta kanalizacijskog sustava Općine Kalnik                                    </t>
  </si>
  <si>
    <t>Aktivnost 100049 Izrada projektne dokumentacije regije digitalnih muzeja-Nevidljivi Kalnik</t>
  </si>
  <si>
    <t>Glava 00305 Kultura i religija</t>
  </si>
  <si>
    <t>Funkcijska klasifikacija: 08-Rekreacija, kultura i religija</t>
  </si>
  <si>
    <t>Program 1006 PROGRAM JAVNIH POTREBA  U KULTURI I RAZVOJU ORGANIZACIJA CIVILNOG DRUŠTVA</t>
  </si>
  <si>
    <t>Aktivnost  100050 Održavanje kulturnih i sahralnih objekata</t>
  </si>
  <si>
    <t>Aktivnost  100051 Ostale društvene i vjerske organizacije</t>
  </si>
  <si>
    <t>Glava 00306 Predškolski odgoj</t>
  </si>
  <si>
    <t>Funkcijska klasifikacija: 09-Obrazovanje</t>
  </si>
  <si>
    <t>Program 1007 Program javnih potreba u predškolskom odgoju</t>
  </si>
  <si>
    <t xml:space="preserve">T 100005 Vođenje programa vrtića                                    </t>
  </si>
  <si>
    <t xml:space="preserve">T 100006 Vođenje predškolskog odgoja                                   </t>
  </si>
  <si>
    <t xml:space="preserve">T 100007 Prehrana djece                                   </t>
  </si>
  <si>
    <t>Nagrade građanima i kućanstvima na osiguranja i drugih naknada</t>
  </si>
  <si>
    <t xml:space="preserve">T 100008 Provođenje dodatnih aktivnosti u odgoju djece                                   </t>
  </si>
  <si>
    <t xml:space="preserve">T 100009 Darovi za djecu Sv.Nikola                                   </t>
  </si>
  <si>
    <t>Glava 00307 Osnovno školstvo</t>
  </si>
  <si>
    <t>Program 1008 Program javnih potreba u osnovnom školstvu</t>
  </si>
  <si>
    <t xml:space="preserve">T 100010 Nabava udžbenika od 1. do 8. razreda                                    </t>
  </si>
  <si>
    <t xml:space="preserve">T 100011 Nabava opreme za školstvo i pripomoć školama                                    </t>
  </si>
  <si>
    <t xml:space="preserve">T 100012 Sufinanciranje prehrane slabijeg socijalnog statusa                                   </t>
  </si>
  <si>
    <t xml:space="preserve">T 100013 Nagrade učenicima i mentorima za postignute uspjehe                                   </t>
  </si>
  <si>
    <t>Glava 00308 Socijalna skrb</t>
  </si>
  <si>
    <t>Funkcijska klasifikacija: 10- Socijalna skrb</t>
  </si>
  <si>
    <t>Program 1009 Program javnih potreba u socijalnoj skrbi</t>
  </si>
  <si>
    <t xml:space="preserve">T 100014 Pomoć građanima i kučanstvima u novcu                                    </t>
  </si>
  <si>
    <t xml:space="preserve">T 100015 Sufinanciranje prehrane učenicima u školskim kuhinjama                                    </t>
  </si>
  <si>
    <t xml:space="preserve">T 100016 Pomoć za novorođenčad                                    </t>
  </si>
  <si>
    <t xml:space="preserve">T 100017 Sufinanciranje gerantodomačice                                    </t>
  </si>
  <si>
    <t xml:space="preserve">T 100018 Sufinanciranje gradskog Crvenog križa Križevci                                   </t>
  </si>
  <si>
    <t xml:space="preserve">T 100019 Donacija udrugama humanitarno socijalnog karaktera                                   </t>
  </si>
  <si>
    <t xml:space="preserve">T 100020 Pomoć za ogrijev iz sredstava Koprivničko križevačke županije                                   </t>
  </si>
  <si>
    <t>Glava 00309 Sport</t>
  </si>
  <si>
    <t>Program 1010 Program javnih potreba u sportu</t>
  </si>
  <si>
    <t>Aktivnost  100052 Djelatnost sportskih udruga</t>
  </si>
  <si>
    <t>Materijalna imovina prirodna bogatstva</t>
  </si>
  <si>
    <t xml:space="preserve">Glava 00310 Poljoproivreda </t>
  </si>
  <si>
    <t>Funkcijska klasifikacija: 04-Ekonomski poslovi</t>
  </si>
  <si>
    <t>Program 1011 Program poticanja poljoprivrede</t>
  </si>
  <si>
    <t>Aktivnost  100053 Edukacija poljoprivrednih proizvođaća</t>
  </si>
  <si>
    <t xml:space="preserve">Glava 00311 Protupožarna i civilna zaštita </t>
  </si>
  <si>
    <t>Funkcijska klasifikacija: 03-Javni red i sigurnost</t>
  </si>
  <si>
    <t>Program 1012 Program javnih potreba u protupožarnoj i civilnoj zaštiti</t>
  </si>
  <si>
    <t>Aktivnost 100023 Vatrogarstvo i civilna zaštita</t>
  </si>
  <si>
    <t xml:space="preserve">Glava 00313 Komunalna infrastruktura </t>
  </si>
  <si>
    <t>Program 1013 Program održavanje komunalne infrastrukture</t>
  </si>
  <si>
    <t xml:space="preserve">T 100020 Održavanje nerazvrstanih cesta                                   </t>
  </si>
  <si>
    <t xml:space="preserve">T 100021 Iskop i čišćenje odvodnih jaraka                                   </t>
  </si>
  <si>
    <t xml:space="preserve">T 100022 Zimsko održavanje cesta zimska služba                                  </t>
  </si>
  <si>
    <t xml:space="preserve">T 100023 Košnja trave i ostale potrebe na javnim površinama                              </t>
  </si>
  <si>
    <t xml:space="preserve">T 100024 Redovito održavanje javne rasvjete                              </t>
  </si>
  <si>
    <t xml:space="preserve">T 100025 Troškovi električne energije za javnu rasvjetu                              </t>
  </si>
  <si>
    <t xml:space="preserve"> K 100024 Nabava razglasa za mjesna groblja                                 </t>
  </si>
  <si>
    <t xml:space="preserve">T 100026 Košnja trave, zbrinjavanje smeća, održavanje mrtvačnice i ostale tekuće potrebe za održavanje mjesnih groblja                              </t>
  </si>
  <si>
    <t>I. OPĆI DIO</t>
  </si>
  <si>
    <t xml:space="preserve">   Višak/manjak + neto zaduživanje / finaciranje </t>
  </si>
  <si>
    <t>Prihodi i rashodi te primici i izdaci po ekonomskoj klasifikaciji utvrđeni su u Računu prihoda i rashoda i Računu financiranja u Proračunu za 2015. godinu i projekcijama za 2016. i 2017. godinu kako slijedi:</t>
  </si>
  <si>
    <t>UKUPNI RASHODI/IZDACI</t>
  </si>
  <si>
    <t>RASHODI POSLOVANJA</t>
  </si>
  <si>
    <t xml:space="preserve"> K 100021 Izgradnja kanalizacijskog sustava Općine Kalnik                                  </t>
  </si>
  <si>
    <t xml:space="preserve"> K 100023 Izgradnja i održavanje II Faza Groblje Vojnovec Kalnički                                  </t>
  </si>
  <si>
    <t xml:space="preserve"> K 100024 Javna energetski neovisna rasvjeta na mjesnim grobljima                                 </t>
  </si>
  <si>
    <t xml:space="preserve">Ostali prihodi i prihod od kredita </t>
  </si>
  <si>
    <t xml:space="preserve"> K 100005 Izgradnja ceste Šopron-Podvinje-Prđuni</t>
  </si>
  <si>
    <t>A. RAČUN PRIHODA I RASHODA</t>
  </si>
  <si>
    <t>B. RAČUN FINANCIRANJA</t>
  </si>
  <si>
    <t>Postrojenja, oprema i strojevi</t>
  </si>
  <si>
    <t>IZMJENE I DOPUNE PRORAČUNA OPĆINE KALNIK</t>
  </si>
  <si>
    <t>Povećanje/smanjenje</t>
  </si>
  <si>
    <t>Novi plan</t>
  </si>
  <si>
    <t xml:space="preserve">    Prijedlog  Izmjena i dopune Proračuna Općine Kalnik za 2015. godinu (u daljnjem tekstu: Proračun) i projekcije za 2016. i 2017. godinu sastoji se od:</t>
  </si>
  <si>
    <t xml:space="preserve"> K 100022 Nabava radnog vozila                             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</si>
</sst>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b/>
      <i/>
      <sz val="11"/>
      <color indexed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" fillId="3" borderId="0" applyNumberFormat="0" applyBorder="0" applyAlignment="0" applyProtection="0"/>
    <xf numFmtId="0" fontId="5" fillId="21" borderId="1" applyNumberFormat="0" applyAlignment="0" applyProtection="0"/>
    <xf numFmtId="0" fontId="13" fillId="22" borderId="2" applyNumberFormat="0" applyAlignment="0" applyProtection="0"/>
    <xf numFmtId="0" fontId="14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7" borderId="1" applyNumberFormat="0" applyAlignment="0" applyProtection="0"/>
    <xf numFmtId="0" fontId="12" fillId="0" borderId="6" applyNumberFormat="0" applyFill="0" applyAlignment="0" applyProtection="0"/>
    <xf numFmtId="0" fontId="11" fillId="23" borderId="0" applyNumberFormat="0" applyBorder="0" applyAlignment="0" applyProtection="0"/>
    <xf numFmtId="0" fontId="0" fillId="24" borderId="7" applyNumberFormat="0" applyAlignment="0" applyProtection="0"/>
    <xf numFmtId="0" fontId="4" fillId="21" borderId="8" applyNumberFormat="0" applyAlignment="0" applyProtection="0"/>
    <xf numFmtId="9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8">
    <xf numFmtId="0" fontId="0" fillId="0" borderId="0" xfId="0" applyAlignment="1">
      <alignment/>
    </xf>
    <xf numFmtId="0" fontId="0" fillId="25" borderId="0" xfId="0" applyFill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16" fillId="0" borderId="10" xfId="0" applyNumberFormat="1" applyFont="1" applyBorder="1" applyAlignment="1">
      <alignment/>
    </xf>
    <xf numFmtId="4" fontId="16" fillId="25" borderId="10" xfId="0" applyNumberFormat="1" applyFont="1" applyFill="1" applyBorder="1" applyAlignment="1">
      <alignment/>
    </xf>
    <xf numFmtId="4" fontId="0" fillId="25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49" fontId="24" fillId="26" borderId="10" xfId="0" applyNumberFormat="1" applyFont="1" applyFill="1" applyBorder="1" applyAlignment="1">
      <alignment wrapText="1"/>
    </xf>
    <xf numFmtId="0" fontId="24" fillId="21" borderId="10" xfId="0" applyFont="1" applyFill="1" applyBorder="1" applyAlignment="1">
      <alignment wrapText="1"/>
    </xf>
    <xf numFmtId="0" fontId="24" fillId="25" borderId="10" xfId="0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7" fillId="26" borderId="10" xfId="0" applyFont="1" applyFill="1" applyBorder="1" applyAlignment="1">
      <alignment wrapText="1"/>
    </xf>
    <xf numFmtId="4" fontId="16" fillId="26" borderId="10" xfId="0" applyNumberFormat="1" applyFont="1" applyFill="1" applyBorder="1" applyAlignment="1">
      <alignment/>
    </xf>
    <xf numFmtId="0" fontId="27" fillId="21" borderId="10" xfId="0" applyFont="1" applyFill="1" applyBorder="1" applyAlignment="1">
      <alignment wrapText="1"/>
    </xf>
    <xf numFmtId="4" fontId="16" fillId="21" borderId="10" xfId="0" applyNumberFormat="1" applyFont="1" applyFill="1" applyBorder="1" applyAlignment="1">
      <alignment/>
    </xf>
    <xf numFmtId="0" fontId="16" fillId="27" borderId="10" xfId="0" applyFont="1" applyFill="1" applyBorder="1" applyAlignment="1">
      <alignment wrapText="1"/>
    </xf>
    <xf numFmtId="0" fontId="16" fillId="5" borderId="10" xfId="0" applyFont="1" applyFill="1" applyBorder="1" applyAlignment="1">
      <alignment wrapText="1"/>
    </xf>
    <xf numFmtId="0" fontId="24" fillId="28" borderId="10" xfId="0" applyFont="1" applyFill="1" applyBorder="1" applyAlignment="1">
      <alignment wrapText="1"/>
    </xf>
    <xf numFmtId="4" fontId="16" fillId="0" borderId="10" xfId="0" applyNumberFormat="1" applyFont="1" applyBorder="1" applyAlignment="1">
      <alignment/>
    </xf>
    <xf numFmtId="0" fontId="27" fillId="0" borderId="10" xfId="0" applyFont="1" applyBorder="1" applyAlignment="1">
      <alignment vertical="center" wrapText="1"/>
    </xf>
    <xf numFmtId="4" fontId="16" fillId="0" borderId="10" xfId="0" applyNumberFormat="1" applyFont="1" applyFill="1" applyBorder="1" applyAlignment="1">
      <alignment/>
    </xf>
    <xf numFmtId="4" fontId="23" fillId="0" borderId="10" xfId="0" applyNumberFormat="1" applyFont="1" applyBorder="1" applyAlignment="1">
      <alignment/>
    </xf>
    <xf numFmtId="4" fontId="23" fillId="28" borderId="10" xfId="0" applyNumberFormat="1" applyFont="1" applyFill="1" applyBorder="1" applyAlignment="1">
      <alignment/>
    </xf>
    <xf numFmtId="4" fontId="23" fillId="21" borderId="10" xfId="0" applyNumberFormat="1" applyFont="1" applyFill="1" applyBorder="1" applyAlignment="1">
      <alignment vertical="center"/>
    </xf>
    <xf numFmtId="4" fontId="16" fillId="28" borderId="10" xfId="0" applyNumberFormat="1" applyFont="1" applyFill="1" applyBorder="1" applyAlignment="1">
      <alignment/>
    </xf>
    <xf numFmtId="4" fontId="16" fillId="21" borderId="10" xfId="0" applyNumberFormat="1" applyFont="1" applyFill="1" applyBorder="1" applyAlignment="1">
      <alignment vertical="center"/>
    </xf>
    <xf numFmtId="0" fontId="16" fillId="29" borderId="10" xfId="0" applyFont="1" applyFill="1" applyBorder="1" applyAlignment="1">
      <alignment horizontal="left" vertical="center"/>
    </xf>
    <xf numFmtId="4" fontId="16" fillId="29" borderId="10" xfId="0" applyNumberFormat="1" applyFont="1" applyFill="1" applyBorder="1" applyAlignment="1">
      <alignment horizontal="right" vertical="center"/>
    </xf>
    <xf numFmtId="0" fontId="24" fillId="30" borderId="10" xfId="0" applyFont="1" applyFill="1" applyBorder="1" applyAlignment="1">
      <alignment wrapText="1"/>
    </xf>
    <xf numFmtId="4" fontId="16" fillId="8" borderId="10" xfId="0" applyNumberFormat="1" applyFont="1" applyFill="1" applyBorder="1" applyAlignment="1">
      <alignment/>
    </xf>
    <xf numFmtId="4" fontId="16" fillId="27" borderId="10" xfId="0" applyNumberFormat="1" applyFont="1" applyFill="1" applyBorder="1" applyAlignment="1">
      <alignment/>
    </xf>
    <xf numFmtId="4" fontId="16" fillId="31" borderId="10" xfId="0" applyNumberFormat="1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4" fontId="16" fillId="5" borderId="10" xfId="0" applyNumberFormat="1" applyFont="1" applyFill="1" applyBorder="1" applyAlignment="1">
      <alignment/>
    </xf>
    <xf numFmtId="0" fontId="27" fillId="33" borderId="10" xfId="0" applyFont="1" applyFill="1" applyBorder="1" applyAlignment="1">
      <alignment wrapText="1"/>
    </xf>
    <xf numFmtId="4" fontId="16" fillId="33" borderId="10" xfId="0" applyNumberFormat="1" applyFont="1" applyFill="1" applyBorder="1" applyAlignment="1">
      <alignment/>
    </xf>
    <xf numFmtId="0" fontId="24" fillId="34" borderId="10" xfId="0" applyFont="1" applyFill="1" applyBorder="1" applyAlignment="1">
      <alignment wrapText="1"/>
    </xf>
    <xf numFmtId="0" fontId="24" fillId="35" borderId="10" xfId="0" applyFont="1" applyFill="1" applyBorder="1" applyAlignment="1">
      <alignment wrapText="1"/>
    </xf>
    <xf numFmtId="4" fontId="16" fillId="35" borderId="10" xfId="0" applyNumberFormat="1" applyFont="1" applyFill="1" applyBorder="1" applyAlignment="1">
      <alignment/>
    </xf>
    <xf numFmtId="0" fontId="0" fillId="28" borderId="10" xfId="0" applyFill="1" applyBorder="1" applyAlignment="1">
      <alignment horizontal="left" vertical="center"/>
    </xf>
    <xf numFmtId="4" fontId="0" fillId="36" borderId="10" xfId="0" applyNumberFormat="1" applyFill="1" applyBorder="1" applyAlignment="1">
      <alignment/>
    </xf>
    <xf numFmtId="4" fontId="16" fillId="36" borderId="10" xfId="0" applyNumberFormat="1" applyFont="1" applyFill="1" applyBorder="1" applyAlignment="1">
      <alignment/>
    </xf>
    <xf numFmtId="4" fontId="16" fillId="35" borderId="10" xfId="0" applyNumberFormat="1" applyFont="1" applyFill="1" applyBorder="1" applyAlignment="1">
      <alignment/>
    </xf>
    <xf numFmtId="0" fontId="27" fillId="37" borderId="10" xfId="0" applyFont="1" applyFill="1" applyBorder="1" applyAlignment="1">
      <alignment wrapText="1"/>
    </xf>
    <xf numFmtId="4" fontId="16" fillId="37" borderId="10" xfId="0" applyNumberFormat="1" applyFont="1" applyFill="1" applyBorder="1" applyAlignment="1">
      <alignment/>
    </xf>
    <xf numFmtId="0" fontId="23" fillId="28" borderId="10" xfId="0" applyFont="1" applyFill="1" applyBorder="1" applyAlignment="1">
      <alignment wrapText="1"/>
    </xf>
    <xf numFmtId="0" fontId="28" fillId="0" borderId="10" xfId="0" applyFont="1" applyBorder="1" applyAlignment="1">
      <alignment vertical="center" wrapText="1"/>
    </xf>
    <xf numFmtId="4" fontId="0" fillId="0" borderId="11" xfId="0" applyNumberFormat="1" applyBorder="1" applyAlignment="1" applyProtection="1">
      <alignment/>
      <protection/>
    </xf>
    <xf numFmtId="0" fontId="0" fillId="25" borderId="0" xfId="0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16" fillId="26" borderId="10" xfId="0" applyFont="1" applyFill="1" applyBorder="1" applyAlignment="1" applyProtection="1">
      <alignment/>
      <protection locked="0"/>
    </xf>
    <xf numFmtId="0" fontId="16" fillId="21" borderId="10" xfId="0" applyFont="1" applyFill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16" fillId="25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4" fontId="22" fillId="0" borderId="10" xfId="0" applyNumberFormat="1" applyFont="1" applyFill="1" applyBorder="1" applyAlignment="1" applyProtection="1">
      <alignment/>
      <protection locked="0"/>
    </xf>
    <xf numFmtId="49" fontId="16" fillId="25" borderId="10" xfId="0" applyNumberFormat="1" applyFont="1" applyFill="1" applyBorder="1" applyAlignment="1" applyProtection="1">
      <alignment wrapText="1"/>
      <protection locked="0"/>
    </xf>
    <xf numFmtId="4" fontId="0" fillId="38" borderId="10" xfId="0" applyNumberFormat="1" applyFill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6" fillId="26" borderId="12" xfId="0" applyFont="1" applyFill="1" applyBorder="1" applyAlignment="1" applyProtection="1">
      <alignment/>
      <protection locked="0"/>
    </xf>
    <xf numFmtId="0" fontId="16" fillId="33" borderId="12" xfId="0" applyFont="1" applyFill="1" applyBorder="1" applyAlignment="1" applyProtection="1">
      <alignment/>
      <protection locked="0"/>
    </xf>
    <xf numFmtId="0" fontId="16" fillId="25" borderId="12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23" fillId="39" borderId="10" xfId="0" applyFont="1" applyFill="1" applyBorder="1" applyAlignment="1" applyProtection="1">
      <alignment/>
      <protection locked="0"/>
    </xf>
    <xf numFmtId="0" fontId="0" fillId="25" borderId="10" xfId="0" applyFont="1" applyFill="1" applyBorder="1" applyAlignment="1" applyProtection="1">
      <alignment/>
      <protection locked="0"/>
    </xf>
    <xf numFmtId="0" fontId="16" fillId="40" borderId="10" xfId="0" applyFont="1" applyFill="1" applyBorder="1" applyAlignment="1" applyProtection="1">
      <alignment/>
      <protection locked="0"/>
    </xf>
    <xf numFmtId="164" fontId="22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16" fillId="25" borderId="14" xfId="0" applyFont="1" applyFill="1" applyBorder="1" applyAlignment="1" applyProtection="1">
      <alignment/>
      <protection locked="0"/>
    </xf>
    <xf numFmtId="0" fontId="16" fillId="26" borderId="11" xfId="0" applyFont="1" applyFill="1" applyBorder="1" applyAlignment="1" applyProtection="1">
      <alignment/>
      <protection locked="0"/>
    </xf>
    <xf numFmtId="0" fontId="30" fillId="28" borderId="10" xfId="0" applyFont="1" applyFill="1" applyBorder="1" applyAlignment="1">
      <alignment wrapText="1"/>
    </xf>
    <xf numFmtId="0" fontId="30" fillId="28" borderId="10" xfId="0" applyFont="1" applyFill="1" applyBorder="1" applyAlignment="1">
      <alignment wrapText="1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4" fontId="15" fillId="38" borderId="10" xfId="0" applyNumberFormat="1" applyFont="1" applyFill="1" applyBorder="1" applyAlignment="1" applyProtection="1">
      <alignment/>
      <protection locked="0"/>
    </xf>
    <xf numFmtId="4" fontId="15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Border="1" applyAlignment="1">
      <alignment horizontal="center" vertical="center" wrapText="1"/>
    </xf>
    <xf numFmtId="4" fontId="31" fillId="0" borderId="10" xfId="0" applyNumberFormat="1" applyFont="1" applyBorder="1" applyAlignment="1">
      <alignment/>
    </xf>
    <xf numFmtId="4" fontId="31" fillId="25" borderId="10" xfId="0" applyNumberFormat="1" applyFont="1" applyFill="1" applyBorder="1" applyAlignment="1">
      <alignment/>
    </xf>
    <xf numFmtId="4" fontId="31" fillId="0" borderId="10" xfId="0" applyNumberFormat="1" applyFont="1" applyBorder="1" applyAlignment="1">
      <alignment/>
    </xf>
    <xf numFmtId="4" fontId="32" fillId="38" borderId="10" xfId="0" applyNumberFormat="1" applyFont="1" applyFill="1" applyBorder="1" applyAlignment="1" applyProtection="1">
      <alignment/>
      <protection locked="0"/>
    </xf>
    <xf numFmtId="4" fontId="33" fillId="0" borderId="0" xfId="0" applyNumberFormat="1" applyFont="1" applyAlignment="1">
      <alignment/>
    </xf>
    <xf numFmtId="4" fontId="15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1" fontId="19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16" fillId="0" borderId="0" xfId="0" applyNumberFormat="1" applyFont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 textRotation="180"/>
    </xf>
    <xf numFmtId="1" fontId="0" fillId="0" borderId="10" xfId="0" applyNumberFormat="1" applyFont="1" applyBorder="1" applyAlignment="1">
      <alignment horizontal="center" vertical="center"/>
    </xf>
    <xf numFmtId="1" fontId="16" fillId="29" borderId="10" xfId="0" applyNumberFormat="1" applyFont="1" applyFill="1" applyBorder="1" applyAlignment="1">
      <alignment horizontal="center" vertical="center"/>
    </xf>
    <xf numFmtId="1" fontId="0" fillId="26" borderId="10" xfId="0" applyNumberFormat="1" applyFill="1" applyBorder="1" applyAlignment="1">
      <alignment horizontal="center" vertical="center"/>
    </xf>
    <xf numFmtId="1" fontId="24" fillId="26" borderId="10" xfId="0" applyNumberFormat="1" applyFont="1" applyFill="1" applyBorder="1" applyAlignment="1">
      <alignment wrapText="1"/>
    </xf>
    <xf numFmtId="1" fontId="0" fillId="21" borderId="10" xfId="0" applyNumberFormat="1" applyFill="1" applyBorder="1" applyAlignment="1">
      <alignment horizontal="center" vertical="center"/>
    </xf>
    <xf numFmtId="1" fontId="24" fillId="21" borderId="10" xfId="0" applyNumberFormat="1" applyFont="1" applyFill="1" applyBorder="1" applyAlignment="1">
      <alignment wrapText="1"/>
    </xf>
    <xf numFmtId="1" fontId="16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25" fillId="25" borderId="10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left"/>
    </xf>
    <xf numFmtId="1" fontId="2" fillId="21" borderId="10" xfId="0" applyNumberFormat="1" applyFont="1" applyFill="1" applyBorder="1" applyAlignment="1">
      <alignment horizontal="center" vertical="center"/>
    </xf>
    <xf numFmtId="1" fontId="2" fillId="28" borderId="10" xfId="0" applyNumberFormat="1" applyFont="1" applyFill="1" applyBorder="1" applyAlignment="1">
      <alignment horizontal="center" vertical="center"/>
    </xf>
    <xf numFmtId="1" fontId="26" fillId="28" borderId="10" xfId="0" applyNumberFormat="1" applyFont="1" applyFill="1" applyBorder="1" applyAlignment="1">
      <alignment horizontal="left" wrapText="1"/>
    </xf>
    <xf numFmtId="1" fontId="24" fillId="25" borderId="10" xfId="0" applyNumberFormat="1" applyFont="1" applyFill="1" applyBorder="1" applyAlignment="1">
      <alignment wrapText="1"/>
    </xf>
    <xf numFmtId="1" fontId="23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Border="1" applyAlignment="1">
      <alignment horizontal="left" wrapText="1"/>
    </xf>
    <xf numFmtId="1" fontId="28" fillId="0" borderId="10" xfId="0" applyNumberFormat="1" applyFont="1" applyBorder="1" applyAlignment="1">
      <alignment horizontal="right" wrapText="1"/>
    </xf>
    <xf numFmtId="1" fontId="22" fillId="28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left" wrapText="1"/>
    </xf>
    <xf numFmtId="1" fontId="22" fillId="26" borderId="10" xfId="0" applyNumberFormat="1" applyFont="1" applyFill="1" applyBorder="1" applyAlignment="1">
      <alignment horizontal="center" vertical="center"/>
    </xf>
    <xf numFmtId="1" fontId="27" fillId="26" borderId="10" xfId="0" applyNumberFormat="1" applyFont="1" applyFill="1" applyBorder="1" applyAlignment="1">
      <alignment horizontal="left" wrapText="1"/>
    </xf>
    <xf numFmtId="1" fontId="22" fillId="21" borderId="10" xfId="0" applyNumberFormat="1" applyFont="1" applyFill="1" applyBorder="1" applyAlignment="1">
      <alignment horizontal="center" vertical="center"/>
    </xf>
    <xf numFmtId="1" fontId="28" fillId="21" borderId="10" xfId="0" applyNumberFormat="1" applyFont="1" applyFill="1" applyBorder="1" applyAlignment="1">
      <alignment horizontal="left" wrapText="1"/>
    </xf>
    <xf numFmtId="1" fontId="23" fillId="21" borderId="10" xfId="0" applyNumberFormat="1" applyFont="1" applyFill="1" applyBorder="1" applyAlignment="1">
      <alignment horizontal="center" vertical="center"/>
    </xf>
    <xf numFmtId="1" fontId="26" fillId="28" borderId="10" xfId="0" applyNumberFormat="1" applyFont="1" applyFill="1" applyBorder="1" applyAlignment="1">
      <alignment wrapText="1"/>
    </xf>
    <xf numFmtId="1" fontId="22" fillId="25" borderId="10" xfId="0" applyNumberFormat="1" applyFont="1" applyFill="1" applyBorder="1" applyAlignment="1">
      <alignment horizontal="center" vertical="center"/>
    </xf>
    <xf numFmtId="1" fontId="0" fillId="28" borderId="10" xfId="0" applyNumberFormat="1" applyFill="1" applyBorder="1" applyAlignment="1">
      <alignment horizontal="center" vertical="center"/>
    </xf>
    <xf numFmtId="1" fontId="0" fillId="25" borderId="10" xfId="0" applyNumberForma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wrapText="1"/>
    </xf>
    <xf numFmtId="1" fontId="0" fillId="0" borderId="10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ill="1" applyBorder="1" applyAlignment="1">
      <alignment horizontal="center" vertical="center"/>
    </xf>
    <xf numFmtId="1" fontId="27" fillId="37" borderId="10" xfId="0" applyNumberFormat="1" applyFont="1" applyFill="1" applyBorder="1" applyAlignment="1">
      <alignment horizontal="left" wrapText="1"/>
    </xf>
    <xf numFmtId="1" fontId="16" fillId="21" borderId="10" xfId="0" applyNumberFormat="1" applyFont="1" applyFill="1" applyBorder="1" applyAlignment="1">
      <alignment horizontal="left"/>
    </xf>
    <xf numFmtId="1" fontId="29" fillId="28" borderId="10" xfId="0" applyNumberFormat="1" applyFont="1" applyFill="1" applyBorder="1" applyAlignment="1">
      <alignment wrapText="1"/>
    </xf>
    <xf numFmtId="1" fontId="16" fillId="0" borderId="10" xfId="0" applyNumberFormat="1" applyFont="1" applyFill="1" applyBorder="1" applyAlignment="1">
      <alignment/>
    </xf>
    <xf numFmtId="1" fontId="0" fillId="8" borderId="10" xfId="0" applyNumberFormat="1" applyFill="1" applyBorder="1" applyAlignment="1">
      <alignment horizontal="center" vertical="center"/>
    </xf>
    <xf numFmtId="1" fontId="28" fillId="28" borderId="10" xfId="0" applyNumberFormat="1" applyFont="1" applyFill="1" applyBorder="1" applyAlignment="1">
      <alignment horizontal="right" wrapText="1"/>
    </xf>
    <xf numFmtId="1" fontId="0" fillId="27" borderId="10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8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3" fontId="19" fillId="0" borderId="0" xfId="0" applyNumberFormat="1" applyFont="1" applyAlignment="1" applyProtection="1">
      <alignment horizontal="left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3" fontId="16" fillId="0" borderId="0" xfId="0" applyNumberFormat="1" applyFont="1" applyAlignment="1" applyProtection="1">
      <alignment horizontal="left" vertical="center"/>
      <protection/>
    </xf>
    <xf numFmtId="3" fontId="0" fillId="0" borderId="10" xfId="0" applyNumberFormat="1" applyFont="1" applyBorder="1" applyAlignment="1" applyProtection="1">
      <alignment horizontal="center" vertical="center" textRotation="180"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3" fontId="0" fillId="26" borderId="10" xfId="0" applyNumberFormat="1" applyFill="1" applyBorder="1" applyAlignment="1" applyProtection="1">
      <alignment horizontal="center" vertical="center"/>
      <protection/>
    </xf>
    <xf numFmtId="3" fontId="0" fillId="21" borderId="10" xfId="0" applyNumberFormat="1" applyFill="1" applyBorder="1" applyAlignment="1" applyProtection="1">
      <alignment horizontal="center" vertical="center"/>
      <protection/>
    </xf>
    <xf numFmtId="3" fontId="16" fillId="0" borderId="10" xfId="0" applyNumberFormat="1" applyFont="1" applyBorder="1" applyAlignment="1" applyProtection="1">
      <alignment horizontal="center" vertical="center"/>
      <protection/>
    </xf>
    <xf numFmtId="3" fontId="2" fillId="25" borderId="10" xfId="0" applyNumberFormat="1" applyFont="1" applyFill="1" applyBorder="1" applyAlignment="1" applyProtection="1">
      <alignment horizontal="center" vertical="center"/>
      <protection/>
    </xf>
    <xf numFmtId="3" fontId="16" fillId="25" borderId="0" xfId="0" applyNumberFormat="1" applyFont="1" applyFill="1" applyBorder="1" applyAlignment="1" applyProtection="1">
      <alignment horizontal="left"/>
      <protection/>
    </xf>
    <xf numFmtId="3" fontId="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/>
      <protection/>
    </xf>
    <xf numFmtId="3" fontId="22" fillId="21" borderId="10" xfId="0" applyNumberFormat="1" applyFont="1" applyFill="1" applyBorder="1" applyAlignment="1" applyProtection="1">
      <alignment horizontal="center" vertical="center"/>
      <protection/>
    </xf>
    <xf numFmtId="3" fontId="23" fillId="25" borderId="10" xfId="0" applyNumberFormat="1" applyFont="1" applyFill="1" applyBorder="1" applyAlignment="1" applyProtection="1">
      <alignment horizontal="center" vertical="center"/>
      <protection/>
    </xf>
    <xf numFmtId="3" fontId="22" fillId="25" borderId="10" xfId="0" applyNumberFormat="1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Border="1" applyAlignment="1" applyProtection="1">
      <alignment horizontal="center" vertical="center"/>
      <protection/>
    </xf>
    <xf numFmtId="3" fontId="0" fillId="26" borderId="11" xfId="0" applyNumberFormat="1" applyFill="1" applyBorder="1" applyAlignment="1" applyProtection="1">
      <alignment horizontal="center" vertical="center"/>
      <protection/>
    </xf>
    <xf numFmtId="3" fontId="0" fillId="33" borderId="11" xfId="0" applyNumberFormat="1" applyFill="1" applyBorder="1" applyAlignment="1" applyProtection="1">
      <alignment horizontal="center" vertical="center"/>
      <protection/>
    </xf>
    <xf numFmtId="3" fontId="16" fillId="25" borderId="11" xfId="0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3" fontId="16" fillId="0" borderId="15" xfId="0" applyNumberFormat="1" applyFont="1" applyBorder="1" applyAlignment="1" applyProtection="1">
      <alignment horizontal="center" vertical="center"/>
      <protection/>
    </xf>
    <xf numFmtId="3" fontId="0" fillId="0" borderId="14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3" fontId="16" fillId="25" borderId="0" xfId="0" applyNumberFormat="1" applyFont="1" applyFill="1" applyAlignment="1" applyProtection="1">
      <alignment horizontal="left"/>
      <protection/>
    </xf>
    <xf numFmtId="3" fontId="0" fillId="25" borderId="10" xfId="0" applyNumberFormat="1" applyFill="1" applyBorder="1" applyAlignment="1" applyProtection="1">
      <alignment horizontal="center" vertical="center"/>
      <protection/>
    </xf>
    <xf numFmtId="3" fontId="0" fillId="0" borderId="16" xfId="0" applyNumberFormat="1" applyFont="1" applyBorder="1" applyAlignment="1" applyProtection="1">
      <alignment horizontal="center" vertical="center"/>
      <protection/>
    </xf>
    <xf numFmtId="3" fontId="0" fillId="25" borderId="12" xfId="0" applyNumberFormat="1" applyFill="1" applyBorder="1" applyAlignment="1" applyProtection="1">
      <alignment horizontal="center" vertical="center"/>
      <protection/>
    </xf>
    <xf numFmtId="3" fontId="0" fillId="0" borderId="17" xfId="0" applyNumberFormat="1" applyFont="1" applyBorder="1" applyAlignment="1" applyProtection="1">
      <alignment horizontal="center" vertical="center"/>
      <protection/>
    </xf>
    <xf numFmtId="3" fontId="0" fillId="0" borderId="18" xfId="0" applyNumberFormat="1" applyFont="1" applyBorder="1" applyAlignment="1" applyProtection="1">
      <alignment horizontal="center" vertical="center"/>
      <protection/>
    </xf>
    <xf numFmtId="3" fontId="0" fillId="39" borderId="10" xfId="0" applyNumberFormat="1" applyFill="1" applyBorder="1" applyAlignment="1" applyProtection="1">
      <alignment horizontal="center" vertical="center"/>
      <protection/>
    </xf>
    <xf numFmtId="3" fontId="16" fillId="39" borderId="10" xfId="0" applyNumberFormat="1" applyFont="1" applyFill="1" applyBorder="1" applyAlignment="1" applyProtection="1">
      <alignment horizontal="left"/>
      <protection/>
    </xf>
    <xf numFmtId="3" fontId="16" fillId="25" borderId="10" xfId="0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/>
      <protection/>
    </xf>
    <xf numFmtId="3" fontId="16" fillId="0" borderId="14" xfId="0" applyNumberFormat="1" applyFont="1" applyBorder="1" applyAlignment="1" applyProtection="1">
      <alignment horizontal="center" vertical="center"/>
      <protection/>
    </xf>
    <xf numFmtId="3" fontId="0" fillId="40" borderId="10" xfId="0" applyNumberFormat="1" applyFill="1" applyBorder="1" applyAlignment="1" applyProtection="1">
      <alignment horizontal="center" vertical="center"/>
      <protection/>
    </xf>
    <xf numFmtId="4" fontId="16" fillId="26" borderId="10" xfId="0" applyNumberFormat="1" applyFont="1" applyFill="1" applyBorder="1" applyAlignment="1" applyProtection="1">
      <alignment/>
      <protection/>
    </xf>
    <xf numFmtId="4" fontId="16" fillId="21" borderId="10" xfId="0" applyNumberFormat="1" applyFont="1" applyFill="1" applyBorder="1" applyAlignment="1" applyProtection="1">
      <alignment/>
      <protection/>
    </xf>
    <xf numFmtId="4" fontId="16" fillId="0" borderId="10" xfId="0" applyNumberFormat="1" applyFont="1" applyFill="1" applyBorder="1" applyAlignment="1" applyProtection="1">
      <alignment/>
      <protection/>
    </xf>
    <xf numFmtId="4" fontId="23" fillId="0" borderId="10" xfId="0" applyNumberFormat="1" applyFont="1" applyFill="1" applyBorder="1" applyAlignment="1" applyProtection="1">
      <alignment/>
      <protection/>
    </xf>
    <xf numFmtId="164" fontId="15" fillId="0" borderId="10" xfId="0" applyNumberFormat="1" applyFont="1" applyFill="1" applyBorder="1" applyAlignment="1" applyProtection="1">
      <alignment/>
      <protection/>
    </xf>
    <xf numFmtId="164" fontId="22" fillId="0" borderId="10" xfId="0" applyNumberFormat="1" applyFont="1" applyFill="1" applyBorder="1" applyAlignment="1" applyProtection="1">
      <alignment/>
      <protection/>
    </xf>
    <xf numFmtId="164" fontId="15" fillId="0" borderId="10" xfId="0" applyNumberFormat="1" applyFont="1" applyFill="1" applyBorder="1" applyAlignment="1" applyProtection="1">
      <alignment/>
      <protection/>
    </xf>
    <xf numFmtId="4" fontId="23" fillId="21" borderId="10" xfId="0" applyNumberFormat="1" applyFont="1" applyFill="1" applyBorder="1" applyAlignment="1" applyProtection="1">
      <alignment/>
      <protection/>
    </xf>
    <xf numFmtId="4" fontId="23" fillId="38" borderId="10" xfId="0" applyNumberFormat="1" applyFont="1" applyFill="1" applyBorder="1" applyAlignment="1" applyProtection="1">
      <alignment/>
      <protection/>
    </xf>
    <xf numFmtId="4" fontId="16" fillId="38" borderId="10" xfId="0" applyNumberFormat="1" applyFont="1" applyFill="1" applyBorder="1" applyAlignment="1" applyProtection="1">
      <alignment/>
      <protection/>
    </xf>
    <xf numFmtId="4" fontId="15" fillId="38" borderId="10" xfId="0" applyNumberFormat="1" applyFont="1" applyFill="1" applyBorder="1" applyAlignment="1" applyProtection="1">
      <alignment/>
      <protection/>
    </xf>
    <xf numFmtId="4" fontId="32" fillId="38" borderId="10" xfId="0" applyNumberFormat="1" applyFont="1" applyFill="1" applyBorder="1" applyAlignment="1" applyProtection="1">
      <alignment/>
      <protection/>
    </xf>
    <xf numFmtId="4" fontId="16" fillId="8" borderId="10" xfId="0" applyNumberFormat="1" applyFont="1" applyFill="1" applyBorder="1" applyAlignment="1" applyProtection="1">
      <alignment/>
      <protection/>
    </xf>
    <xf numFmtId="4" fontId="16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4" fontId="16" fillId="25" borderId="10" xfId="0" applyNumberFormat="1" applyFont="1" applyFill="1" applyBorder="1" applyAlignment="1" applyProtection="1">
      <alignment/>
      <protection/>
    </xf>
    <xf numFmtId="4" fontId="31" fillId="8" borderId="10" xfId="0" applyNumberFormat="1" applyFont="1" applyFill="1" applyBorder="1" applyAlignment="1" applyProtection="1">
      <alignment/>
      <protection/>
    </xf>
    <xf numFmtId="4" fontId="31" fillId="0" borderId="10" xfId="0" applyNumberFormat="1" applyFont="1" applyBorder="1" applyAlignment="1" applyProtection="1">
      <alignment/>
      <protection/>
    </xf>
    <xf numFmtId="4" fontId="16" fillId="33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4" fontId="31" fillId="0" borderId="10" xfId="0" applyNumberFormat="1" applyFont="1" applyBorder="1" applyAlignment="1" applyProtection="1">
      <alignment/>
      <protection/>
    </xf>
    <xf numFmtId="4" fontId="23" fillId="39" borderId="10" xfId="0" applyNumberFormat="1" applyFont="1" applyFill="1" applyBorder="1" applyAlignment="1" applyProtection="1">
      <alignment/>
      <protection/>
    </xf>
    <xf numFmtId="4" fontId="31" fillId="39" borderId="10" xfId="0" applyNumberFormat="1" applyFont="1" applyFill="1" applyBorder="1" applyAlignment="1" applyProtection="1">
      <alignment/>
      <protection/>
    </xf>
    <xf numFmtId="4" fontId="15" fillId="0" borderId="10" xfId="0" applyNumberFormat="1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16" fillId="26" borderId="11" xfId="0" applyNumberFormat="1" applyFont="1" applyFill="1" applyBorder="1" applyAlignment="1" applyProtection="1">
      <alignment/>
      <protection/>
    </xf>
    <xf numFmtId="4" fontId="16" fillId="0" borderId="14" xfId="0" applyNumberFormat="1" applyFont="1" applyBorder="1" applyAlignment="1" applyProtection="1">
      <alignment/>
      <protection/>
    </xf>
    <xf numFmtId="4" fontId="16" fillId="40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2" borderId="0" xfId="0" applyFont="1" applyFill="1" applyAlignment="1">
      <alignment/>
    </xf>
    <xf numFmtId="0" fontId="0" fillId="0" borderId="0" xfId="0" applyAlignment="1" applyProtection="1">
      <alignment wrapText="1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25" borderId="0" xfId="0" applyFont="1" applyFill="1" applyAlignment="1" applyProtection="1">
      <alignment horizontal="center"/>
      <protection locked="0"/>
    </xf>
    <xf numFmtId="0" fontId="18" fillId="25" borderId="0" xfId="0" applyFont="1" applyFill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21" fillId="0" borderId="19" xfId="0" applyFont="1" applyBorder="1" applyAlignment="1" applyProtection="1">
      <alignment horizontal="left"/>
      <protection locked="0"/>
    </xf>
    <xf numFmtId="0" fontId="21" fillId="0" borderId="20" xfId="0" applyFont="1" applyBorder="1" applyAlignment="1" applyProtection="1">
      <alignment horizontal="left"/>
      <protection locked="0"/>
    </xf>
    <xf numFmtId="0" fontId="21" fillId="0" borderId="21" xfId="0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40% - Naglasak1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">
      <selection activeCell="A8" sqref="A8:H8"/>
    </sheetView>
  </sheetViews>
  <sheetFormatPr defaultColWidth="9.140625" defaultRowHeight="15"/>
  <cols>
    <col min="1" max="1" width="9.57421875" style="0" customWidth="1"/>
    <col min="6" max="6" width="14.140625" style="0" customWidth="1"/>
    <col min="7" max="7" width="14.57421875" style="0" customWidth="1"/>
    <col min="8" max="8" width="12.57421875" style="0" customWidth="1"/>
    <col min="9" max="9" width="17.421875" style="0" customWidth="1"/>
    <col min="10" max="10" width="12.57421875" style="0" bestFit="1" customWidth="1"/>
    <col min="12" max="12" width="12.57421875" style="0" bestFit="1" customWidth="1"/>
  </cols>
  <sheetData>
    <row r="1" spans="1:9" ht="24" customHeight="1">
      <c r="A1" s="232" t="s">
        <v>239</v>
      </c>
      <c r="B1" s="232"/>
      <c r="C1" s="232"/>
      <c r="D1" s="232"/>
      <c r="E1" s="232"/>
      <c r="F1" s="232"/>
      <c r="G1" s="232"/>
      <c r="H1" s="232"/>
      <c r="I1" s="1"/>
    </row>
    <row r="2" spans="1:9" ht="28.5" customHeight="1">
      <c r="A2" s="233" t="s">
        <v>0</v>
      </c>
      <c r="B2" s="233"/>
      <c r="C2" s="233"/>
      <c r="D2" s="233"/>
      <c r="E2" s="233"/>
      <c r="F2" s="233"/>
      <c r="G2" s="233"/>
      <c r="H2" s="233"/>
      <c r="I2" s="1"/>
    </row>
    <row r="3" spans="1:9" ht="43.5" customHeight="1">
      <c r="A3" s="55"/>
      <c r="B3" s="55"/>
      <c r="C3" s="55"/>
      <c r="D3" s="55"/>
      <c r="E3" s="55"/>
      <c r="F3" s="55"/>
      <c r="G3" s="55"/>
      <c r="H3" s="55"/>
      <c r="I3" s="1"/>
    </row>
    <row r="4" spans="1:8" ht="15.75">
      <c r="A4" s="56" t="s">
        <v>226</v>
      </c>
      <c r="B4" s="56"/>
      <c r="C4" s="57"/>
      <c r="D4" s="57"/>
      <c r="E4" s="57"/>
      <c r="F4" s="57"/>
      <c r="G4" s="57"/>
      <c r="H4" s="57"/>
    </row>
    <row r="5" spans="1:8" ht="15.75">
      <c r="A5" s="56"/>
      <c r="B5" s="56"/>
      <c r="C5" s="57"/>
      <c r="D5" s="57"/>
      <c r="E5" s="57"/>
      <c r="F5" s="57"/>
      <c r="G5" s="57"/>
      <c r="H5" s="57"/>
    </row>
    <row r="6" spans="1:8" ht="15.75" customHeight="1">
      <c r="A6" s="231" t="s">
        <v>1</v>
      </c>
      <c r="B6" s="231"/>
      <c r="C6" s="231"/>
      <c r="D6" s="231"/>
      <c r="E6" s="231"/>
      <c r="F6" s="231"/>
      <c r="G6" s="231"/>
      <c r="H6" s="231"/>
    </row>
    <row r="7" spans="1:8" ht="10.5" customHeight="1">
      <c r="A7" s="58"/>
      <c r="B7" s="58"/>
      <c r="C7" s="58"/>
      <c r="D7" s="58"/>
      <c r="E7" s="58"/>
      <c r="F7" s="58"/>
      <c r="G7" s="58"/>
      <c r="H7" s="58"/>
    </row>
    <row r="8" spans="1:15" ht="28.5" customHeight="1">
      <c r="A8" s="234" t="s">
        <v>242</v>
      </c>
      <c r="B8" s="234"/>
      <c r="C8" s="234"/>
      <c r="D8" s="234"/>
      <c r="E8" s="234"/>
      <c r="F8" s="234"/>
      <c r="G8" s="234"/>
      <c r="H8" s="234"/>
      <c r="I8" s="2"/>
      <c r="J8" s="2"/>
      <c r="K8" s="2"/>
      <c r="L8" s="2"/>
      <c r="M8" s="2"/>
      <c r="N8" s="2"/>
      <c r="O8" s="2"/>
    </row>
    <row r="9" spans="1:15" ht="16.5" customHeight="1">
      <c r="A9" s="59"/>
      <c r="B9" s="59"/>
      <c r="C9" s="59"/>
      <c r="D9" s="59"/>
      <c r="E9" s="59"/>
      <c r="F9" s="59"/>
      <c r="G9" s="59"/>
      <c r="H9" s="59"/>
      <c r="I9" s="2"/>
      <c r="J9" s="2"/>
      <c r="K9" s="2"/>
      <c r="L9" s="2"/>
      <c r="M9" s="2"/>
      <c r="N9" s="2"/>
      <c r="O9" s="2"/>
    </row>
    <row r="10" spans="1:8" ht="15">
      <c r="A10" s="57"/>
      <c r="B10" s="57"/>
      <c r="C10" s="57"/>
      <c r="D10" s="57"/>
      <c r="E10" s="57"/>
      <c r="F10" s="57"/>
      <c r="G10" s="57"/>
      <c r="H10" s="57"/>
    </row>
    <row r="11" spans="1:8" ht="30">
      <c r="A11" s="228" t="s">
        <v>2</v>
      </c>
      <c r="B11" s="228"/>
      <c r="C11" s="228"/>
      <c r="D11" s="228"/>
      <c r="E11" s="228"/>
      <c r="F11" s="60" t="s">
        <v>3</v>
      </c>
      <c r="G11" s="60" t="s">
        <v>240</v>
      </c>
      <c r="H11" s="60" t="s">
        <v>241</v>
      </c>
    </row>
    <row r="12" spans="1:8" ht="15">
      <c r="A12" s="235" t="s">
        <v>4</v>
      </c>
      <c r="B12" s="236"/>
      <c r="C12" s="236"/>
      <c r="D12" s="236"/>
      <c r="E12" s="237"/>
      <c r="F12" s="54">
        <f>'2. Račun prihoda i rashoda'!E6</f>
        <v>34084432.59</v>
      </c>
      <c r="G12" s="54">
        <f>'2. Račun prihoda i rashoda'!F6</f>
        <v>-28231782.59</v>
      </c>
      <c r="H12" s="54">
        <f>'2. Račun prihoda i rashoda'!G6</f>
        <v>5852650</v>
      </c>
    </row>
    <row r="13" spans="1:8" ht="15">
      <c r="A13" s="235" t="s">
        <v>5</v>
      </c>
      <c r="B13" s="236"/>
      <c r="C13" s="236"/>
      <c r="D13" s="236"/>
      <c r="E13" s="237"/>
      <c r="F13" s="54">
        <f>'2. Račun prihoda i rashoda'!E40</f>
        <v>6417132.75</v>
      </c>
      <c r="G13" s="54">
        <f>'2. Račun prihoda i rashoda'!F40</f>
        <v>-2433232.75</v>
      </c>
      <c r="H13" s="54">
        <f>'2. Račun prihoda i rashoda'!G40</f>
        <v>3983900</v>
      </c>
    </row>
    <row r="14" spans="1:12" ht="15">
      <c r="A14" s="235" t="s">
        <v>6</v>
      </c>
      <c r="B14" s="236"/>
      <c r="C14" s="236"/>
      <c r="D14" s="236"/>
      <c r="E14" s="237"/>
      <c r="F14" s="54">
        <f>'2. Račun prihoda i rashoda'!E61</f>
        <v>27667299.84</v>
      </c>
      <c r="G14" s="54">
        <f>'2. Račun prihoda i rashoda'!F61</f>
        <v>-25798549.84</v>
      </c>
      <c r="H14" s="54">
        <f>'2. Račun prihoda i rashoda'!G61</f>
        <v>1868750</v>
      </c>
      <c r="I14" s="3"/>
      <c r="J14" s="3"/>
      <c r="L14" s="3"/>
    </row>
    <row r="15" spans="1:8" ht="15">
      <c r="A15" s="235" t="s">
        <v>7</v>
      </c>
      <c r="B15" s="236"/>
      <c r="C15" s="236"/>
      <c r="D15" s="236"/>
      <c r="E15" s="237"/>
      <c r="F15" s="54">
        <f>F12-F13-F14</f>
        <v>0</v>
      </c>
      <c r="G15" s="54">
        <f>G12-G13-G14</f>
        <v>0</v>
      </c>
      <c r="H15" s="54">
        <f>H12-H13-H14</f>
        <v>0</v>
      </c>
    </row>
    <row r="16" spans="1:8" ht="15">
      <c r="A16" s="230"/>
      <c r="B16" s="230"/>
      <c r="C16" s="230"/>
      <c r="D16" s="230"/>
      <c r="E16" s="230"/>
      <c r="F16" s="230"/>
      <c r="G16" s="230"/>
      <c r="H16" s="230"/>
    </row>
    <row r="17" spans="1:8" ht="15">
      <c r="A17" s="228" t="s">
        <v>8</v>
      </c>
      <c r="B17" s="228"/>
      <c r="C17" s="228"/>
      <c r="D17" s="228"/>
      <c r="E17" s="228"/>
      <c r="F17" s="61"/>
      <c r="G17" s="61"/>
      <c r="H17" s="61"/>
    </row>
    <row r="18" spans="1:8" ht="15">
      <c r="A18" s="229" t="s">
        <v>9</v>
      </c>
      <c r="B18" s="229"/>
      <c r="C18" s="229"/>
      <c r="D18" s="229"/>
      <c r="E18" s="229"/>
      <c r="F18" s="54">
        <f>'2. Račun prihoda i rashoda'!E78</f>
        <v>800000</v>
      </c>
      <c r="G18" s="54">
        <f>'2. Račun prihoda i rashoda'!F78</f>
        <v>-800000</v>
      </c>
      <c r="H18" s="54">
        <f>'2. Račun prihoda i rashoda'!G78</f>
        <v>0</v>
      </c>
    </row>
    <row r="19" spans="1:8" ht="15">
      <c r="A19" s="229" t="s">
        <v>10</v>
      </c>
      <c r="B19" s="229"/>
      <c r="C19" s="229"/>
      <c r="D19" s="229"/>
      <c r="E19" s="229"/>
      <c r="F19" s="54">
        <f>'2. Račun prihoda i rashoda'!E81</f>
        <v>0</v>
      </c>
      <c r="G19" s="54">
        <f>'2. Račun prihoda i rashoda'!F81</f>
        <v>0</v>
      </c>
      <c r="H19" s="54">
        <f>'2. Račun prihoda i rashoda'!G81</f>
        <v>0</v>
      </c>
    </row>
    <row r="20" spans="1:8" ht="15">
      <c r="A20" s="229" t="s">
        <v>11</v>
      </c>
      <c r="B20" s="229"/>
      <c r="C20" s="229"/>
      <c r="D20" s="229"/>
      <c r="E20" s="229"/>
      <c r="F20" s="54">
        <f>F18-F19</f>
        <v>800000</v>
      </c>
      <c r="G20" s="54">
        <f>G18-G19</f>
        <v>-800000</v>
      </c>
      <c r="H20" s="54">
        <f>H18-H19</f>
        <v>0</v>
      </c>
    </row>
    <row r="21" spans="1:8" ht="15">
      <c r="A21" s="57"/>
      <c r="B21" s="57"/>
      <c r="C21" s="57"/>
      <c r="D21" s="57"/>
      <c r="E21" s="57"/>
      <c r="F21" s="225"/>
      <c r="G21" s="225"/>
      <c r="H21" s="225"/>
    </row>
    <row r="22" spans="1:8" ht="15">
      <c r="A22" s="230" t="s">
        <v>227</v>
      </c>
      <c r="B22" s="230"/>
      <c r="C22" s="230"/>
      <c r="D22" s="230"/>
      <c r="E22" s="230"/>
      <c r="F22" s="54">
        <f>F15+F20</f>
        <v>800000</v>
      </c>
      <c r="G22" s="54">
        <f>G15+G20</f>
        <v>-800000</v>
      </c>
      <c r="H22" s="54">
        <f>H15+H20</f>
        <v>0</v>
      </c>
    </row>
    <row r="23" spans="1:8" ht="15">
      <c r="A23" s="62"/>
      <c r="B23" s="62"/>
      <c r="C23" s="62"/>
      <c r="D23" s="62"/>
      <c r="E23" s="62"/>
      <c r="F23" s="63"/>
      <c r="G23" s="63"/>
      <c r="H23" s="63"/>
    </row>
    <row r="24" spans="1:8" ht="15">
      <c r="A24" s="57"/>
      <c r="B24" s="57"/>
      <c r="C24" s="57"/>
      <c r="D24" s="57"/>
      <c r="E24" s="57"/>
      <c r="F24" s="57"/>
      <c r="G24" s="57"/>
      <c r="H24" s="57"/>
    </row>
    <row r="25" spans="1:8" ht="15">
      <c r="A25" s="231" t="s">
        <v>12</v>
      </c>
      <c r="B25" s="231"/>
      <c r="C25" s="231"/>
      <c r="D25" s="231"/>
      <c r="E25" s="231"/>
      <c r="F25" s="231"/>
      <c r="G25" s="231"/>
      <c r="H25" s="231"/>
    </row>
    <row r="26" spans="1:8" ht="9.75" customHeight="1">
      <c r="A26" s="57"/>
      <c r="B26" s="57"/>
      <c r="C26" s="57"/>
      <c r="D26" s="57"/>
      <c r="E26" s="57"/>
      <c r="F26" s="57"/>
      <c r="G26" s="57"/>
      <c r="H26" s="57"/>
    </row>
    <row r="27" spans="1:8" ht="48" customHeight="1">
      <c r="A27" s="227" t="s">
        <v>228</v>
      </c>
      <c r="B27" s="227"/>
      <c r="C27" s="227"/>
      <c r="D27" s="227"/>
      <c r="E27" s="227"/>
      <c r="F27" s="227"/>
      <c r="G27" s="227"/>
      <c r="H27" s="227"/>
    </row>
    <row r="28" spans="1:8" ht="15">
      <c r="A28" s="57"/>
      <c r="B28" s="57"/>
      <c r="C28" s="57"/>
      <c r="D28" s="57"/>
      <c r="E28" s="57"/>
      <c r="F28" s="57"/>
      <c r="G28" s="57"/>
      <c r="H28" s="57"/>
    </row>
  </sheetData>
  <sheetProtection sheet="1" selectLockedCells="1"/>
  <mergeCells count="17">
    <mergeCell ref="A16:H16"/>
    <mergeCell ref="A1:H1"/>
    <mergeCell ref="A2:H2"/>
    <mergeCell ref="A6:H6"/>
    <mergeCell ref="A8:H8"/>
    <mergeCell ref="A11:E11"/>
    <mergeCell ref="A12:E12"/>
    <mergeCell ref="A13:E13"/>
    <mergeCell ref="A14:E14"/>
    <mergeCell ref="A15:E15"/>
    <mergeCell ref="A27:H27"/>
    <mergeCell ref="A17:E17"/>
    <mergeCell ref="A18:E18"/>
    <mergeCell ref="A19:E19"/>
    <mergeCell ref="A20:E20"/>
    <mergeCell ref="A22:E22"/>
    <mergeCell ref="A25:H25"/>
  </mergeCells>
  <printOptions/>
  <pageMargins left="0.7086614173228347" right="0.49" top="0.7480314960629921" bottom="0.7480314960629921" header="0.5118110236220472" footer="0.5118110236220472"/>
  <pageSetup horizontalDpi="300" verticalDpi="300" orientation="portrait" paperSize="9" r:id="rId1"/>
  <colBreaks count="1" manualBreakCount="1">
    <brk id="8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SheetLayoutView="100" zoomScalePageLayoutView="0" workbookViewId="0" topLeftCell="A1">
      <pane ySplit="5" topLeftCell="BM51" activePane="bottomLeft" state="frozen"/>
      <selection pane="topLeft" activeCell="A1" sqref="A1"/>
      <selection pane="bottomLeft" activeCell="F25" sqref="F25"/>
    </sheetView>
  </sheetViews>
  <sheetFormatPr defaultColWidth="9.140625" defaultRowHeight="15"/>
  <cols>
    <col min="1" max="2" width="4.57421875" style="157" customWidth="1"/>
    <col min="3" max="3" width="4.421875" style="157" customWidth="1"/>
    <col min="4" max="4" width="51.140625" style="0" customWidth="1"/>
    <col min="5" max="5" width="17.57421875" style="3" customWidth="1"/>
    <col min="6" max="7" width="15.421875" style="3" customWidth="1"/>
    <col min="10" max="10" width="13.28125" style="3" bestFit="1" customWidth="1"/>
    <col min="11" max="12" width="15.57421875" style="3" customWidth="1"/>
    <col min="13" max="13" width="14.140625" style="3" customWidth="1"/>
  </cols>
  <sheetData>
    <row r="1" spans="1:7" ht="15.75">
      <c r="A1" s="156" t="s">
        <v>236</v>
      </c>
      <c r="D1" s="57"/>
      <c r="E1" s="64"/>
      <c r="F1" s="64"/>
      <c r="G1" s="64"/>
    </row>
    <row r="2" spans="1:7" ht="15">
      <c r="A2" s="158"/>
      <c r="D2" s="57"/>
      <c r="E2" s="64"/>
      <c r="F2" s="64"/>
      <c r="G2" s="64"/>
    </row>
    <row r="3" spans="4:7" ht="15">
      <c r="D3" s="57"/>
      <c r="E3" s="64"/>
      <c r="F3" s="64"/>
      <c r="G3" s="64"/>
    </row>
    <row r="4" spans="1:7" ht="67.5" customHeight="1">
      <c r="A4" s="159" t="s">
        <v>13</v>
      </c>
      <c r="B4" s="159" t="s">
        <v>14</v>
      </c>
      <c r="C4" s="159" t="s">
        <v>15</v>
      </c>
      <c r="D4" s="65" t="s">
        <v>16</v>
      </c>
      <c r="E4" s="66" t="s">
        <v>17</v>
      </c>
      <c r="F4" s="94" t="s">
        <v>240</v>
      </c>
      <c r="G4" s="94" t="s">
        <v>241</v>
      </c>
    </row>
    <row r="5" spans="1:7" ht="15">
      <c r="A5" s="160">
        <v>1</v>
      </c>
      <c r="B5" s="160">
        <v>2</v>
      </c>
      <c r="C5" s="160">
        <v>3</v>
      </c>
      <c r="D5" s="65">
        <v>4</v>
      </c>
      <c r="E5" s="67">
        <v>5</v>
      </c>
      <c r="F5" s="67">
        <v>6</v>
      </c>
      <c r="G5" s="67">
        <v>7</v>
      </c>
    </row>
    <row r="6" spans="1:7" ht="15">
      <c r="A6" s="161"/>
      <c r="B6" s="161"/>
      <c r="C6" s="161"/>
      <c r="D6" s="68" t="s">
        <v>18</v>
      </c>
      <c r="E6" s="197">
        <f>E8+E14+E19+E24+E30+E34</f>
        <v>34084432.59</v>
      </c>
      <c r="F6" s="197">
        <f>F8+F14+F19+F24+F30+F34</f>
        <v>-28231782.59</v>
      </c>
      <c r="G6" s="197">
        <f>G8+G14+G19+G24+G30+G34</f>
        <v>5852650</v>
      </c>
    </row>
    <row r="7" spans="1:7" ht="15">
      <c r="A7" s="162"/>
      <c r="B7" s="162"/>
      <c r="C7" s="162"/>
      <c r="D7" s="69" t="s">
        <v>19</v>
      </c>
      <c r="E7" s="198">
        <f aca="true" t="shared" si="0" ref="E7:G8">E8</f>
        <v>1477200</v>
      </c>
      <c r="F7" s="198">
        <f t="shared" si="0"/>
        <v>-430000</v>
      </c>
      <c r="G7" s="198">
        <f t="shared" si="0"/>
        <v>1047200</v>
      </c>
    </row>
    <row r="8" spans="1:7" ht="15">
      <c r="A8" s="163">
        <v>6</v>
      </c>
      <c r="B8" s="160"/>
      <c r="C8" s="160"/>
      <c r="D8" s="70" t="s">
        <v>20</v>
      </c>
      <c r="E8" s="199">
        <f t="shared" si="0"/>
        <v>1477200</v>
      </c>
      <c r="F8" s="199">
        <f t="shared" si="0"/>
        <v>-430000</v>
      </c>
      <c r="G8" s="199">
        <f t="shared" si="0"/>
        <v>1047200</v>
      </c>
    </row>
    <row r="9" spans="1:7" ht="15">
      <c r="A9" s="164"/>
      <c r="B9" s="165">
        <v>61</v>
      </c>
      <c r="C9" s="164"/>
      <c r="D9" s="71" t="s">
        <v>21</v>
      </c>
      <c r="E9" s="200">
        <f>SUM(E10:E12)</f>
        <v>1477200</v>
      </c>
      <c r="F9" s="200">
        <f>SUM(F10:F12)</f>
        <v>-430000</v>
      </c>
      <c r="G9" s="200">
        <f>SUM(G10:G12)</f>
        <v>1047200</v>
      </c>
    </row>
    <row r="10" spans="1:7" ht="15">
      <c r="A10" s="166"/>
      <c r="B10" s="166"/>
      <c r="C10" s="167">
        <v>611</v>
      </c>
      <c r="D10" s="72" t="s">
        <v>22</v>
      </c>
      <c r="E10" s="86">
        <v>1300000</v>
      </c>
      <c r="F10" s="95">
        <v>-600000</v>
      </c>
      <c r="G10" s="201">
        <f>E10+F10</f>
        <v>700000</v>
      </c>
    </row>
    <row r="11" spans="1:7" ht="15">
      <c r="A11" s="166"/>
      <c r="B11" s="166"/>
      <c r="C11" s="167">
        <v>613</v>
      </c>
      <c r="D11" s="72" t="s">
        <v>23</v>
      </c>
      <c r="E11" s="73">
        <v>50000</v>
      </c>
      <c r="F11" s="73">
        <v>270000</v>
      </c>
      <c r="G11" s="202">
        <f>E11+F11</f>
        <v>320000</v>
      </c>
    </row>
    <row r="12" spans="1:7" ht="15">
      <c r="A12" s="166"/>
      <c r="B12" s="166"/>
      <c r="C12" s="167">
        <v>614</v>
      </c>
      <c r="D12" s="72" t="s">
        <v>24</v>
      </c>
      <c r="E12" s="73">
        <v>127200</v>
      </c>
      <c r="F12" s="95">
        <v>-100000</v>
      </c>
      <c r="G12" s="203">
        <f>E12+F12</f>
        <v>27200</v>
      </c>
    </row>
    <row r="13" spans="1:7" ht="15">
      <c r="A13" s="168"/>
      <c r="B13" s="168"/>
      <c r="C13" s="168"/>
      <c r="D13" s="69" t="s">
        <v>25</v>
      </c>
      <c r="E13" s="204">
        <f aca="true" t="shared" si="1" ref="E13:G14">E14</f>
        <v>31644232.59</v>
      </c>
      <c r="F13" s="204">
        <f t="shared" si="1"/>
        <v>-27714782.59</v>
      </c>
      <c r="G13" s="204">
        <f t="shared" si="1"/>
        <v>3929449.9999999995</v>
      </c>
    </row>
    <row r="14" spans="1:7" ht="15">
      <c r="A14" s="169">
        <v>6</v>
      </c>
      <c r="B14" s="170"/>
      <c r="C14" s="170"/>
      <c r="D14" s="71" t="s">
        <v>20</v>
      </c>
      <c r="E14" s="205">
        <f t="shared" si="1"/>
        <v>31644232.59</v>
      </c>
      <c r="F14" s="205">
        <f t="shared" si="1"/>
        <v>-27714782.59</v>
      </c>
      <c r="G14" s="205">
        <f t="shared" si="1"/>
        <v>3929449.9999999995</v>
      </c>
    </row>
    <row r="15" spans="1:7" ht="30">
      <c r="A15" s="171"/>
      <c r="B15" s="172">
        <v>63</v>
      </c>
      <c r="C15" s="171"/>
      <c r="D15" s="74" t="s">
        <v>26</v>
      </c>
      <c r="E15" s="206">
        <f>SUM(E16:E17)</f>
        <v>31644232.59</v>
      </c>
      <c r="F15" s="206">
        <f>SUM(F16:F17)</f>
        <v>-27714782.59</v>
      </c>
      <c r="G15" s="206">
        <f>SUM(G16:G17)</f>
        <v>3929449.9999999995</v>
      </c>
    </row>
    <row r="16" spans="1:7" ht="15">
      <c r="A16" s="171"/>
      <c r="B16" s="171"/>
      <c r="C16" s="167">
        <v>633</v>
      </c>
      <c r="D16" s="72" t="s">
        <v>27</v>
      </c>
      <c r="E16" s="75">
        <v>4419926.39</v>
      </c>
      <c r="F16" s="95">
        <v>-2178926.39</v>
      </c>
      <c r="G16" s="207">
        <f>E16+F16</f>
        <v>2240999.9999999995</v>
      </c>
    </row>
    <row r="17" spans="1:7" ht="15">
      <c r="A17" s="171"/>
      <c r="B17" s="171"/>
      <c r="C17" s="167">
        <v>634</v>
      </c>
      <c r="D17" s="72" t="s">
        <v>28</v>
      </c>
      <c r="E17" s="75">
        <v>27224306.2</v>
      </c>
      <c r="F17" s="101">
        <v>-25535856.2</v>
      </c>
      <c r="G17" s="208">
        <f>E17+F17</f>
        <v>1688450</v>
      </c>
    </row>
    <row r="18" spans="1:7" ht="15">
      <c r="A18" s="168"/>
      <c r="B18" s="168"/>
      <c r="C18" s="168"/>
      <c r="D18" s="69" t="s">
        <v>19</v>
      </c>
      <c r="E18" s="198">
        <f aca="true" t="shared" si="2" ref="E18:G19">E19</f>
        <v>140000</v>
      </c>
      <c r="F18" s="209">
        <f t="shared" si="2"/>
        <v>0</v>
      </c>
      <c r="G18" s="209">
        <f t="shared" si="2"/>
        <v>140000</v>
      </c>
    </row>
    <row r="19" spans="1:7" ht="15">
      <c r="A19" s="172">
        <v>6</v>
      </c>
      <c r="B19" s="171"/>
      <c r="C19" s="171"/>
      <c r="D19" s="71" t="s">
        <v>20</v>
      </c>
      <c r="E19" s="210">
        <f t="shared" si="2"/>
        <v>140000</v>
      </c>
      <c r="F19" s="210">
        <f t="shared" si="2"/>
        <v>0</v>
      </c>
      <c r="G19" s="210">
        <f t="shared" si="2"/>
        <v>140000</v>
      </c>
    </row>
    <row r="20" spans="1:7" ht="15">
      <c r="A20" s="171"/>
      <c r="B20" s="172">
        <v>64</v>
      </c>
      <c r="C20" s="171"/>
      <c r="D20" s="71" t="s">
        <v>29</v>
      </c>
      <c r="E20" s="210">
        <f>E21+E22</f>
        <v>140000</v>
      </c>
      <c r="F20" s="210">
        <f>SUM(F21:F22)</f>
        <v>0</v>
      </c>
      <c r="G20" s="210">
        <f>SUM(G21:G22)</f>
        <v>140000</v>
      </c>
    </row>
    <row r="21" spans="1:7" ht="15">
      <c r="A21" s="171"/>
      <c r="B21" s="171"/>
      <c r="C21" s="167">
        <v>641</v>
      </c>
      <c r="D21" s="72" t="s">
        <v>30</v>
      </c>
      <c r="E21" s="76">
        <v>10000</v>
      </c>
      <c r="F21" s="76">
        <v>0</v>
      </c>
      <c r="G21" s="211">
        <f>E21+F21</f>
        <v>10000</v>
      </c>
    </row>
    <row r="22" spans="1:7" ht="15">
      <c r="A22" s="171"/>
      <c r="B22" s="171"/>
      <c r="C22" s="167">
        <v>642</v>
      </c>
      <c r="D22" s="72" t="s">
        <v>31</v>
      </c>
      <c r="E22" s="76">
        <v>130000</v>
      </c>
      <c r="F22" s="76">
        <v>0</v>
      </c>
      <c r="G22" s="211">
        <f>E22+F22</f>
        <v>130000</v>
      </c>
    </row>
    <row r="23" spans="1:7" ht="15">
      <c r="A23" s="168"/>
      <c r="B23" s="168"/>
      <c r="C23" s="168"/>
      <c r="D23" s="69" t="s">
        <v>19</v>
      </c>
      <c r="E23" s="198">
        <f aca="true" t="shared" si="3" ref="E23:G24">E24</f>
        <v>543000</v>
      </c>
      <c r="F23" s="198">
        <f t="shared" si="3"/>
        <v>-225000</v>
      </c>
      <c r="G23" s="198">
        <f t="shared" si="3"/>
        <v>318000</v>
      </c>
    </row>
    <row r="24" spans="1:7" ht="15">
      <c r="A24" s="169">
        <v>6</v>
      </c>
      <c r="B24" s="170"/>
      <c r="C24" s="170"/>
      <c r="D24" s="71" t="s">
        <v>20</v>
      </c>
      <c r="E24" s="212">
        <f t="shared" si="3"/>
        <v>543000</v>
      </c>
      <c r="F24" s="212">
        <f t="shared" si="3"/>
        <v>-225000</v>
      </c>
      <c r="G24" s="212">
        <f t="shared" si="3"/>
        <v>318000</v>
      </c>
    </row>
    <row r="25" spans="1:7" ht="30">
      <c r="A25" s="171"/>
      <c r="B25" s="172">
        <v>65</v>
      </c>
      <c r="C25" s="171"/>
      <c r="D25" s="74" t="s">
        <v>32</v>
      </c>
      <c r="E25" s="210">
        <f>E26+E27+E28</f>
        <v>543000</v>
      </c>
      <c r="F25" s="210">
        <f>SUM(F26:F28)</f>
        <v>-225000</v>
      </c>
      <c r="G25" s="210">
        <f>SUM(G26:G28)</f>
        <v>318000</v>
      </c>
    </row>
    <row r="26" spans="1:7" ht="15">
      <c r="A26" s="171"/>
      <c r="B26" s="171"/>
      <c r="C26" s="167">
        <v>651</v>
      </c>
      <c r="D26" s="72" t="s">
        <v>33</v>
      </c>
      <c r="E26" s="76">
        <v>230000</v>
      </c>
      <c r="F26" s="96">
        <v>-80000</v>
      </c>
      <c r="G26" s="211">
        <f>E26+F26</f>
        <v>150000</v>
      </c>
    </row>
    <row r="27" spans="1:7" ht="15">
      <c r="A27" s="171"/>
      <c r="B27" s="171"/>
      <c r="C27" s="167">
        <v>652</v>
      </c>
      <c r="D27" s="72" t="s">
        <v>34</v>
      </c>
      <c r="E27" s="76">
        <v>3000</v>
      </c>
      <c r="F27" s="76">
        <v>5000</v>
      </c>
      <c r="G27" s="211">
        <f>E27+F27</f>
        <v>8000</v>
      </c>
    </row>
    <row r="28" spans="1:7" ht="15">
      <c r="A28" s="171"/>
      <c r="B28" s="171"/>
      <c r="C28" s="167">
        <v>653</v>
      </c>
      <c r="D28" s="72" t="s">
        <v>35</v>
      </c>
      <c r="E28" s="76">
        <v>310000</v>
      </c>
      <c r="F28" s="96">
        <v>-150000</v>
      </c>
      <c r="G28" s="211">
        <f>E28+F28</f>
        <v>160000</v>
      </c>
    </row>
    <row r="29" spans="1:7" ht="15">
      <c r="A29" s="168"/>
      <c r="B29" s="168"/>
      <c r="C29" s="168"/>
      <c r="D29" s="69" t="s">
        <v>36</v>
      </c>
      <c r="E29" s="198">
        <f aca="true" t="shared" si="4" ref="E29:G30">E30</f>
        <v>130000</v>
      </c>
      <c r="F29" s="213">
        <f t="shared" si="4"/>
        <v>-80000</v>
      </c>
      <c r="G29" s="209">
        <f t="shared" si="4"/>
        <v>50000</v>
      </c>
    </row>
    <row r="30" spans="1:7" ht="15">
      <c r="A30" s="172">
        <v>6</v>
      </c>
      <c r="B30" s="171"/>
      <c r="C30" s="171"/>
      <c r="D30" s="71" t="s">
        <v>20</v>
      </c>
      <c r="E30" s="210">
        <f t="shared" si="4"/>
        <v>130000</v>
      </c>
      <c r="F30" s="214">
        <f t="shared" si="4"/>
        <v>-80000</v>
      </c>
      <c r="G30" s="210">
        <f t="shared" si="4"/>
        <v>50000</v>
      </c>
    </row>
    <row r="31" spans="1:7" ht="15">
      <c r="A31" s="171"/>
      <c r="B31" s="172">
        <v>66</v>
      </c>
      <c r="C31" s="171"/>
      <c r="D31" s="71" t="s">
        <v>37</v>
      </c>
      <c r="E31" s="210">
        <f>E32</f>
        <v>130000</v>
      </c>
      <c r="F31" s="214">
        <f>SUM(F32)</f>
        <v>-80000</v>
      </c>
      <c r="G31" s="210">
        <f>SUM(G32)</f>
        <v>50000</v>
      </c>
    </row>
    <row r="32" spans="1:7" ht="15">
      <c r="A32" s="171"/>
      <c r="B32" s="171"/>
      <c r="C32" s="171">
        <v>663</v>
      </c>
      <c r="D32" s="72" t="s">
        <v>38</v>
      </c>
      <c r="E32" s="76">
        <v>130000</v>
      </c>
      <c r="F32" s="96">
        <v>-80000</v>
      </c>
      <c r="G32" s="211">
        <f>E32+F32</f>
        <v>50000</v>
      </c>
    </row>
    <row r="33" spans="1:7" ht="15">
      <c r="A33" s="168"/>
      <c r="B33" s="168"/>
      <c r="C33" s="168"/>
      <c r="D33" s="69" t="s">
        <v>19</v>
      </c>
      <c r="E33" s="198">
        <f aca="true" t="shared" si="5" ref="E33:G35">E34</f>
        <v>150000</v>
      </c>
      <c r="F33" s="198">
        <f t="shared" si="5"/>
        <v>218000</v>
      </c>
      <c r="G33" s="198">
        <f t="shared" si="5"/>
        <v>368000</v>
      </c>
    </row>
    <row r="34" spans="1:7" ht="15">
      <c r="A34" s="172">
        <v>6</v>
      </c>
      <c r="B34" s="171"/>
      <c r="C34" s="171"/>
      <c r="D34" s="71" t="s">
        <v>20</v>
      </c>
      <c r="E34" s="210">
        <f t="shared" si="5"/>
        <v>150000</v>
      </c>
      <c r="F34" s="210">
        <f t="shared" si="5"/>
        <v>218000</v>
      </c>
      <c r="G34" s="210">
        <f t="shared" si="5"/>
        <v>368000</v>
      </c>
    </row>
    <row r="35" spans="1:7" ht="15">
      <c r="A35" s="171"/>
      <c r="B35" s="172">
        <v>68</v>
      </c>
      <c r="C35" s="171"/>
      <c r="D35" s="71" t="s">
        <v>39</v>
      </c>
      <c r="E35" s="210">
        <f t="shared" si="5"/>
        <v>150000</v>
      </c>
      <c r="F35" s="210">
        <f t="shared" si="5"/>
        <v>218000</v>
      </c>
      <c r="G35" s="210">
        <f t="shared" si="5"/>
        <v>368000</v>
      </c>
    </row>
    <row r="36" spans="1:7" ht="15">
      <c r="A36" s="171"/>
      <c r="B36" s="171"/>
      <c r="C36" s="171">
        <v>683</v>
      </c>
      <c r="D36" s="87" t="s">
        <v>234</v>
      </c>
      <c r="E36" s="76">
        <v>150000</v>
      </c>
      <c r="F36" s="76">
        <v>218000</v>
      </c>
      <c r="G36" s="211">
        <f>E36+F36</f>
        <v>368000</v>
      </c>
    </row>
    <row r="37" spans="1:7" ht="15">
      <c r="A37" s="160"/>
      <c r="B37" s="160"/>
      <c r="C37" s="160"/>
      <c r="D37" s="87"/>
      <c r="E37" s="76"/>
      <c r="F37" s="76"/>
      <c r="G37" s="76"/>
    </row>
    <row r="38" spans="1:7" ht="15">
      <c r="A38" s="173"/>
      <c r="B38" s="173"/>
      <c r="C38" s="173"/>
      <c r="D38" s="72"/>
      <c r="E38" s="76"/>
      <c r="F38" s="76"/>
      <c r="G38" s="76"/>
    </row>
    <row r="39" spans="1:11" ht="15">
      <c r="A39" s="174"/>
      <c r="B39" s="174"/>
      <c r="C39" s="174"/>
      <c r="D39" s="77" t="s">
        <v>40</v>
      </c>
      <c r="E39" s="197">
        <f>E40+E61</f>
        <v>34084432.59</v>
      </c>
      <c r="F39" s="197">
        <f>F40+F61</f>
        <v>-28231782.59</v>
      </c>
      <c r="G39" s="197">
        <f>G40+G61</f>
        <v>5852650</v>
      </c>
      <c r="K39" s="102"/>
    </row>
    <row r="40" spans="1:7" ht="15">
      <c r="A40" s="175"/>
      <c r="B40" s="175"/>
      <c r="C40" s="175"/>
      <c r="D40" s="78" t="s">
        <v>230</v>
      </c>
      <c r="E40" s="215">
        <f>E41</f>
        <v>6417132.75</v>
      </c>
      <c r="F40" s="215">
        <f>F41</f>
        <v>-2433232.75</v>
      </c>
      <c r="G40" s="215">
        <f>G41</f>
        <v>3983900</v>
      </c>
    </row>
    <row r="41" spans="1:7" ht="15">
      <c r="A41" s="176">
        <v>3</v>
      </c>
      <c r="B41" s="177"/>
      <c r="C41" s="177"/>
      <c r="D41" s="79" t="s">
        <v>41</v>
      </c>
      <c r="E41" s="210">
        <f>E42+E46+E52+E54+E56</f>
        <v>6417132.75</v>
      </c>
      <c r="F41" s="210">
        <f>F42+F46+F52+F54+F56</f>
        <v>-2433232.75</v>
      </c>
      <c r="G41" s="210">
        <f>G42+G46+G52+G54+G56</f>
        <v>3983900</v>
      </c>
    </row>
    <row r="42" spans="1:7" ht="15">
      <c r="A42" s="176"/>
      <c r="B42" s="178">
        <v>31</v>
      </c>
      <c r="C42" s="179"/>
      <c r="D42" s="71" t="s">
        <v>42</v>
      </c>
      <c r="E42" s="210">
        <f>SUM(E43:E45)</f>
        <v>530000</v>
      </c>
      <c r="F42" s="210">
        <f>SUM(F43:F45)</f>
        <v>0</v>
      </c>
      <c r="G42" s="210">
        <f>SUM(G43:G45)</f>
        <v>530000</v>
      </c>
    </row>
    <row r="43" spans="1:7" ht="15">
      <c r="A43" s="180"/>
      <c r="B43" s="160"/>
      <c r="C43" s="167">
        <v>311</v>
      </c>
      <c r="D43" s="72" t="s">
        <v>43</v>
      </c>
      <c r="E43" s="211">
        <f>(SUMIF('3. Posebni dio'!$C$6:$C$619,'2. Račun prihoda i rashoda'!$C43,'3. Posebni dio'!$E$6:$E$619))</f>
        <v>435000</v>
      </c>
      <c r="F43" s="211">
        <f>(SUMIF('3. Posebni dio'!$C$6:$C$619,'2. Račun prihoda i rashoda'!$C43,'3. Posebni dio'!$F$6:$F$619))</f>
        <v>0</v>
      </c>
      <c r="G43" s="216">
        <f>E43+F43</f>
        <v>435000</v>
      </c>
    </row>
    <row r="44" spans="1:7" ht="15">
      <c r="A44" s="181"/>
      <c r="B44" s="182"/>
      <c r="C44" s="167">
        <v>312</v>
      </c>
      <c r="D44" s="72" t="s">
        <v>44</v>
      </c>
      <c r="E44" s="211">
        <f>(SUMIF('3. Posebni dio'!$C$6:$C$619,'2. Račun prihoda i rashoda'!$C44,'3. Posebni dio'!E$6:E$619))</f>
        <v>21000</v>
      </c>
      <c r="F44" s="211">
        <f>(SUMIF('3. Posebni dio'!$C$6:$C$619,'2. Račun prihoda i rashoda'!$C44,'3. Posebni dio'!F$6:F$619))</f>
        <v>0</v>
      </c>
      <c r="G44" s="216">
        <f>E44+F44</f>
        <v>21000</v>
      </c>
    </row>
    <row r="45" spans="1:7" ht="15">
      <c r="A45" s="181"/>
      <c r="B45" s="182"/>
      <c r="C45" s="167">
        <v>313</v>
      </c>
      <c r="D45" s="72" t="s">
        <v>45</v>
      </c>
      <c r="E45" s="211">
        <f>(SUMIF('3. Posebni dio'!$C$6:$C$619,'2. Račun prihoda i rashoda'!$C45,'3. Posebni dio'!E$6:E$619))</f>
        <v>74000</v>
      </c>
      <c r="F45" s="211">
        <f>(SUMIF('3. Posebni dio'!$C$6:$C$619,'2. Račun prihoda i rashoda'!$C45,'3. Posebni dio'!F$6:F$619))</f>
        <v>0</v>
      </c>
      <c r="G45" s="216">
        <f>E45+F45</f>
        <v>74000</v>
      </c>
    </row>
    <row r="46" spans="1:7" ht="15">
      <c r="A46" s="179"/>
      <c r="B46" s="183">
        <v>32</v>
      </c>
      <c r="C46" s="184"/>
      <c r="D46" s="71" t="s">
        <v>46</v>
      </c>
      <c r="E46" s="210">
        <f>SUM(E47:E51)</f>
        <v>5018132.75</v>
      </c>
      <c r="F46" s="210">
        <f>SUM(F47:F51)</f>
        <v>-2088232.75</v>
      </c>
      <c r="G46" s="210">
        <f>SUM(G47:G51)</f>
        <v>2929900</v>
      </c>
    </row>
    <row r="47" spans="1:7" ht="15">
      <c r="A47" s="160"/>
      <c r="B47" s="160"/>
      <c r="C47" s="167">
        <v>321</v>
      </c>
      <c r="D47" s="72" t="s">
        <v>47</v>
      </c>
      <c r="E47" s="211">
        <f>(SUMIF('3. Posebni dio'!$C$6:$C$619,'2. Račun prihoda i rashoda'!$C47,'3. Posebni dio'!E$6:E$619))</f>
        <v>31400</v>
      </c>
      <c r="F47" s="211">
        <f>(SUMIF('3. Posebni dio'!$C$6:$C$619,'2. Račun prihoda i rashoda'!$C47,'3. Posebni dio'!F$6:F$619))</f>
        <v>0</v>
      </c>
      <c r="G47" s="211">
        <f>E47+F47</f>
        <v>31400</v>
      </c>
    </row>
    <row r="48" spans="1:7" ht="15">
      <c r="A48" s="160"/>
      <c r="B48" s="160"/>
      <c r="C48" s="167">
        <v>322</v>
      </c>
      <c r="D48" s="72" t="s">
        <v>48</v>
      </c>
      <c r="E48" s="211">
        <f>(SUMIF('3. Posebni dio'!$C$6:$C$619,'2. Račun prihoda i rashoda'!$C48,'3. Posebni dio'!E$6:E$619))</f>
        <v>39000</v>
      </c>
      <c r="F48" s="211">
        <f>(SUMIF('3. Posebni dio'!$C$6:$C$619,'2. Račun prihoda i rashoda'!$C48,'3. Posebni dio'!F$6:F$619))</f>
        <v>0</v>
      </c>
      <c r="G48" s="211">
        <f>E48+F48</f>
        <v>39000</v>
      </c>
    </row>
    <row r="49" spans="1:7" ht="15">
      <c r="A49" s="160"/>
      <c r="B49" s="160"/>
      <c r="C49" s="167">
        <v>323</v>
      </c>
      <c r="D49" s="72" t="s">
        <v>49</v>
      </c>
      <c r="E49" s="211">
        <f>(SUMIF('3. Posebni dio'!$C$6:$C$619,'2. Račun prihoda i rashoda'!$C49,'3. Posebni dio'!E$6:E$619))</f>
        <v>1223000</v>
      </c>
      <c r="F49" s="211">
        <f>(SUMIF('3. Posebni dio'!$C$6:$C$619,'2. Račun prihoda i rashoda'!$C49,'3. Posebni dio'!F$6:F$619))</f>
        <v>-50000</v>
      </c>
      <c r="G49" s="211">
        <f>E49+F49</f>
        <v>1173000</v>
      </c>
    </row>
    <row r="50" spans="1:7" ht="15">
      <c r="A50" s="160"/>
      <c r="B50" s="160"/>
      <c r="C50" s="167">
        <v>324</v>
      </c>
      <c r="D50" s="72" t="s">
        <v>50</v>
      </c>
      <c r="E50" s="211">
        <f>(SUMIF('3. Posebni dio'!$C$6:$C$619,'2. Račun prihoda i rashoda'!$C50,'3. Posebni dio'!E$6:E$619))</f>
        <v>0</v>
      </c>
      <c r="F50" s="211">
        <f>(SUMIF('3. Posebni dio'!$C$6:$C$619,'2. Račun prihoda i rashoda'!$C50,'3. Posebni dio'!F$6:F$619))</f>
        <v>0</v>
      </c>
      <c r="G50" s="211">
        <f>E50+F50</f>
        <v>0</v>
      </c>
    </row>
    <row r="51" spans="1:7" ht="15">
      <c r="A51" s="160"/>
      <c r="B51" s="160"/>
      <c r="C51" s="167">
        <v>329</v>
      </c>
      <c r="D51" s="72" t="s">
        <v>51</v>
      </c>
      <c r="E51" s="211">
        <f>(SUMIF('3. Posebni dio'!$C$6:$C$619,'2. Račun prihoda i rashoda'!$C51,'3. Posebni dio'!E$6:E$619))</f>
        <v>3724732.75</v>
      </c>
      <c r="F51" s="211">
        <f>(SUMIF('3. Posebni dio'!$C$6:$C$619,'2. Račun prihoda i rashoda'!$C51,'3. Posebni dio'!F$6:F$619))</f>
        <v>-2038232.75</v>
      </c>
      <c r="G51" s="211">
        <f>E51+F51</f>
        <v>1686500</v>
      </c>
    </row>
    <row r="52" spans="1:7" ht="15">
      <c r="A52" s="184"/>
      <c r="B52" s="183">
        <v>34</v>
      </c>
      <c r="C52" s="184"/>
      <c r="D52" s="71" t="s">
        <v>52</v>
      </c>
      <c r="E52" s="210">
        <f>SUM(E53)</f>
        <v>6000</v>
      </c>
      <c r="F52" s="210">
        <f>SUM(F53)</f>
        <v>0</v>
      </c>
      <c r="G52" s="210">
        <f>SUM(G53)</f>
        <v>6000</v>
      </c>
    </row>
    <row r="53" spans="1:7" ht="15">
      <c r="A53" s="185"/>
      <c r="B53" s="181"/>
      <c r="C53" s="182">
        <v>343</v>
      </c>
      <c r="D53" s="72" t="s">
        <v>53</v>
      </c>
      <c r="E53" s="211">
        <f>(SUMIF('3. Posebni dio'!$C$6:$C$619,'2. Račun prihoda i rashoda'!C53,'3. Posebni dio'!E$6:E$619))</f>
        <v>6000</v>
      </c>
      <c r="F53" s="211">
        <f>(SUMIF('3. Posebni dio'!$C$6:$C$619,'2. Račun prihoda i rashoda'!C53,'3. Posebni dio'!F$6:F$619))</f>
        <v>0</v>
      </c>
      <c r="G53" s="211">
        <f>E53+F53</f>
        <v>6000</v>
      </c>
    </row>
    <row r="54" spans="1:7" ht="30">
      <c r="A54" s="185"/>
      <c r="B54" s="176">
        <v>37</v>
      </c>
      <c r="C54" s="186"/>
      <c r="D54" s="74" t="s">
        <v>54</v>
      </c>
      <c r="E54" s="210">
        <f>SUM(E55)</f>
        <v>92000</v>
      </c>
      <c r="F54" s="217">
        <f>SUM(F55)</f>
        <v>3000</v>
      </c>
      <c r="G54" s="210">
        <f>SUM(G55)</f>
        <v>95000</v>
      </c>
    </row>
    <row r="55" spans="1:7" ht="15">
      <c r="A55" s="185"/>
      <c r="B55" s="181"/>
      <c r="C55" s="182">
        <v>372</v>
      </c>
      <c r="D55" s="72" t="s">
        <v>55</v>
      </c>
      <c r="E55" s="211">
        <f>(SUMIF('3. Posebni dio'!$C$6:$C$619,'2. Račun prihoda i rashoda'!C55,'3. Posebni dio'!E$6:E$619))</f>
        <v>92000</v>
      </c>
      <c r="F55" s="211">
        <f>(SUMIF('3. Posebni dio'!$C$6:$C$619,'2. Račun prihoda i rashoda'!C55,'3. Posebni dio'!F$6:F$619))</f>
        <v>3000</v>
      </c>
      <c r="G55" s="211">
        <f>E55+F55</f>
        <v>95000</v>
      </c>
    </row>
    <row r="56" spans="1:7" ht="15">
      <c r="A56" s="185"/>
      <c r="B56" s="176">
        <v>38</v>
      </c>
      <c r="C56" s="186"/>
      <c r="D56" s="71" t="s">
        <v>56</v>
      </c>
      <c r="E56" s="210">
        <f>SUM(E57:E59)</f>
        <v>771000</v>
      </c>
      <c r="F56" s="210">
        <f>SUM(F57:F58)</f>
        <v>-348000</v>
      </c>
      <c r="G56" s="210">
        <f>SUM(G57:G58)</f>
        <v>423000</v>
      </c>
    </row>
    <row r="57" spans="1:7" ht="15">
      <c r="A57" s="185"/>
      <c r="B57" s="181"/>
      <c r="C57" s="182">
        <v>381</v>
      </c>
      <c r="D57" s="72" t="s">
        <v>57</v>
      </c>
      <c r="E57" s="211">
        <f>(SUMIF('3. Posebni dio'!$C$6:$C$619,'2. Račun prihoda i rashoda'!C57,'3. Posebni dio'!E$6:E$619))</f>
        <v>771000</v>
      </c>
      <c r="F57" s="211">
        <f>(SUMIF('3. Posebni dio'!$C$6:$C$619,'2. Račun prihoda i rashoda'!C57,'3. Posebni dio'!F$6:F$619))</f>
        <v>-348000</v>
      </c>
      <c r="G57" s="211">
        <f>E57+F57</f>
        <v>423000</v>
      </c>
    </row>
    <row r="58" spans="1:7" ht="15">
      <c r="A58" s="187"/>
      <c r="B58" s="181"/>
      <c r="C58" s="188">
        <v>386</v>
      </c>
      <c r="D58" s="80" t="s">
        <v>58</v>
      </c>
      <c r="E58" s="211">
        <f>(SUMIF('3. Posebni dio'!$C$6:$C$619,'2. Račun prihoda i rashoda'!C58,'3. Posebni dio'!E$6:E$619))</f>
        <v>0</v>
      </c>
      <c r="F58" s="211">
        <f>(SUMIF('3. Posebni dio'!$C$6:$C$619,'2. Račun prihoda i rashoda'!C58,'3. Posebni dio'!F$6:F$619))</f>
        <v>0</v>
      </c>
      <c r="G58" s="211">
        <f>E58+F58</f>
        <v>0</v>
      </c>
    </row>
    <row r="59" spans="1:7" ht="15">
      <c r="A59" s="177"/>
      <c r="B59" s="181"/>
      <c r="C59" s="177"/>
      <c r="D59" s="81"/>
      <c r="E59" s="211"/>
      <c r="F59" s="211"/>
      <c r="G59" s="211"/>
    </row>
    <row r="60" spans="1:7" ht="15">
      <c r="A60" s="179"/>
      <c r="B60" s="179"/>
      <c r="C60" s="179"/>
      <c r="D60" s="82"/>
      <c r="E60" s="211"/>
      <c r="F60" s="211"/>
      <c r="G60" s="211"/>
    </row>
    <row r="61" spans="1:7" ht="15">
      <c r="A61" s="189"/>
      <c r="B61" s="189"/>
      <c r="C61" s="190"/>
      <c r="D61" s="83" t="s">
        <v>59</v>
      </c>
      <c r="E61" s="218">
        <f>E62</f>
        <v>27667299.84</v>
      </c>
      <c r="F61" s="219">
        <f>F62</f>
        <v>-25798549.84</v>
      </c>
      <c r="G61" s="219">
        <f>G62</f>
        <v>1868750</v>
      </c>
    </row>
    <row r="62" spans="1:7" ht="15">
      <c r="A62" s="163">
        <v>4</v>
      </c>
      <c r="B62" s="160"/>
      <c r="C62" s="191"/>
      <c r="D62" s="71" t="s">
        <v>60</v>
      </c>
      <c r="E62" s="210">
        <f>E63+E66</f>
        <v>27667299.84</v>
      </c>
      <c r="F62" s="217">
        <f>F63+F66</f>
        <v>-25798549.84</v>
      </c>
      <c r="G62" s="217">
        <f>G63+G66</f>
        <v>1868750</v>
      </c>
    </row>
    <row r="63" spans="1:7" ht="15">
      <c r="A63" s="160"/>
      <c r="B63" s="163">
        <v>41</v>
      </c>
      <c r="C63" s="191"/>
      <c r="D63" s="71" t="s">
        <v>61</v>
      </c>
      <c r="E63" s="210">
        <f>SUM(E64:E65)</f>
        <v>3931075</v>
      </c>
      <c r="F63" s="217">
        <f>SUM(F64:F65)</f>
        <v>-3325425</v>
      </c>
      <c r="G63" s="217">
        <f>SUM(G64:G65)</f>
        <v>605650</v>
      </c>
    </row>
    <row r="64" spans="1:7" ht="15">
      <c r="A64" s="160"/>
      <c r="B64" s="160"/>
      <c r="C64" s="167">
        <v>411</v>
      </c>
      <c r="D64" s="72" t="s">
        <v>62</v>
      </c>
      <c r="E64" s="211">
        <f>(SUMIF('3. Posebni dio'!$C$6:$C$619,'2. Račun prihoda i rashoda'!C64,'3. Posebni dio'!$E6:E$619))</f>
        <v>30000</v>
      </c>
      <c r="F64" s="211">
        <f>(SUMIF('3. Posebni dio'!$C$6:$C$619,'2. Račun prihoda i rashoda'!C64,'3. Posebni dio'!$F6:F$619))</f>
        <v>-30000</v>
      </c>
      <c r="G64" s="220">
        <f>E64+F64</f>
        <v>0</v>
      </c>
    </row>
    <row r="65" spans="1:7" ht="15">
      <c r="A65" s="160"/>
      <c r="B65" s="160"/>
      <c r="C65" s="167">
        <v>412</v>
      </c>
      <c r="D65" s="72" t="s">
        <v>63</v>
      </c>
      <c r="E65" s="211">
        <f>(SUMIF('3. Posebni dio'!$C$6:$C$619,'2. Račun prihoda i rashoda'!C65,'3. Posebni dio'!E$6:E$619))</f>
        <v>3901075</v>
      </c>
      <c r="F65" s="211">
        <f>(SUMIF('3. Posebni dio'!$C$6:$C$619,'2. Račun prihoda i rashoda'!C65,'3. Posebni dio'!F$6:F$619))</f>
        <v>-3295425</v>
      </c>
      <c r="G65" s="220">
        <f>E65+F65</f>
        <v>605650</v>
      </c>
    </row>
    <row r="66" spans="1:7" ht="15">
      <c r="A66" s="160"/>
      <c r="B66" s="163">
        <v>42</v>
      </c>
      <c r="C66" s="191"/>
      <c r="D66" s="71" t="s">
        <v>64</v>
      </c>
      <c r="E66" s="210">
        <f>SUM(E67:E69)</f>
        <v>23736224.84</v>
      </c>
      <c r="F66" s="217">
        <f>SUM(F67:F69)</f>
        <v>-22473124.84</v>
      </c>
      <c r="G66" s="217">
        <f>SUM(G67:G69)</f>
        <v>1263100</v>
      </c>
    </row>
    <row r="67" spans="1:7" ht="15">
      <c r="A67" s="160"/>
      <c r="B67" s="160"/>
      <c r="C67" s="167">
        <v>421</v>
      </c>
      <c r="D67" s="72" t="s">
        <v>65</v>
      </c>
      <c r="E67" s="211">
        <f>(SUMIF('3. Posebni dio'!$C$6:$C$619,'2. Račun prihoda i rashoda'!C67,'3. Posebni dio'!E$6:E$619))</f>
        <v>23289224.84</v>
      </c>
      <c r="F67" s="211">
        <f>(SUMIF('3. Posebni dio'!$C$6:$C$619,'2. Račun prihoda i rashoda'!C67,'3. Posebni dio'!F$6:F$619))</f>
        <v>-22080724.84</v>
      </c>
      <c r="G67" s="220">
        <f>E67+F67</f>
        <v>1208500</v>
      </c>
    </row>
    <row r="68" spans="1:7" ht="15">
      <c r="A68" s="160"/>
      <c r="B68" s="160"/>
      <c r="C68" s="167">
        <v>422</v>
      </c>
      <c r="D68" s="87" t="s">
        <v>238</v>
      </c>
      <c r="E68" s="211">
        <f>(SUMIF('3. Posebni dio'!$C$6:$C$619,'2. Račun prihoda i rashoda'!C68,'3. Posebni dio'!E$6:E$619))</f>
        <v>445000</v>
      </c>
      <c r="F68" s="211">
        <f>(SUMIF('3. Posebni dio'!$C$6:$C$619,'2. Račun prihoda i rashoda'!C68,'3. Posebni dio'!F$6:F$619))</f>
        <v>-392400</v>
      </c>
      <c r="G68" s="220">
        <f>E68+F68</f>
        <v>52600</v>
      </c>
    </row>
    <row r="69" spans="1:7" ht="15">
      <c r="A69" s="160"/>
      <c r="B69" s="160"/>
      <c r="C69" s="167">
        <v>426</v>
      </c>
      <c r="D69" s="72" t="s">
        <v>66</v>
      </c>
      <c r="E69" s="211">
        <f>(SUMIF('3. Posebni dio'!$C$6:$C$619,'2. Račun prihoda i rashoda'!C69,'3. Posebni dio'!E$6:E$619))</f>
        <v>2000</v>
      </c>
      <c r="F69" s="211">
        <f>(SUMIF('3. Posebni dio'!$C$6:$C$619,'2. Račun prihoda i rashoda'!C69,'3. Posebni dio'!F$6:F$619))</f>
        <v>0</v>
      </c>
      <c r="G69" s="220">
        <f>E69+F69</f>
        <v>2000</v>
      </c>
    </row>
    <row r="70" spans="1:7" ht="15">
      <c r="A70" s="177"/>
      <c r="B70" s="177"/>
      <c r="C70" s="192"/>
      <c r="D70" s="81"/>
      <c r="E70" s="54"/>
      <c r="F70" s="54"/>
      <c r="G70" s="54"/>
    </row>
    <row r="71" spans="1:7" ht="15">
      <c r="A71" s="193"/>
      <c r="B71" s="193"/>
      <c r="C71" s="194"/>
      <c r="D71" s="88"/>
      <c r="E71" s="221"/>
      <c r="F71" s="221"/>
      <c r="G71" s="221"/>
    </row>
    <row r="72" spans="1:7" ht="15">
      <c r="A72" s="193"/>
      <c r="B72" s="193"/>
      <c r="C72" s="194"/>
      <c r="D72" s="88"/>
      <c r="E72" s="89"/>
      <c r="F72" s="89"/>
      <c r="G72" s="89"/>
    </row>
    <row r="73" spans="1:7" ht="15">
      <c r="A73" s="193"/>
      <c r="B73" s="193"/>
      <c r="C73" s="194"/>
      <c r="D73" s="88"/>
      <c r="E73" s="89"/>
      <c r="F73" s="89"/>
      <c r="G73" s="89"/>
    </row>
    <row r="74" spans="1:7" ht="15">
      <c r="A74" s="193"/>
      <c r="B74" s="193"/>
      <c r="C74" s="194"/>
      <c r="D74" s="88"/>
      <c r="E74" s="89"/>
      <c r="F74" s="89"/>
      <c r="G74" s="89"/>
    </row>
    <row r="75" spans="1:7" ht="15.75">
      <c r="A75" s="156" t="s">
        <v>237</v>
      </c>
      <c r="B75" s="193"/>
      <c r="C75" s="194"/>
      <c r="D75" s="88"/>
      <c r="E75" s="89"/>
      <c r="F75" s="89"/>
      <c r="G75" s="89"/>
    </row>
    <row r="76" spans="1:7" ht="15">
      <c r="A76" s="193"/>
      <c r="B76" s="193"/>
      <c r="C76" s="194"/>
      <c r="D76" s="88"/>
      <c r="E76" s="89"/>
      <c r="F76" s="89"/>
      <c r="G76" s="89"/>
    </row>
    <row r="77" spans="1:7" ht="15">
      <c r="A77" s="193"/>
      <c r="B77" s="193"/>
      <c r="C77" s="193"/>
      <c r="D77" s="88"/>
      <c r="E77" s="89"/>
      <c r="F77" s="89"/>
      <c r="G77" s="89"/>
    </row>
    <row r="78" spans="1:7" ht="15">
      <c r="A78" s="174"/>
      <c r="B78" s="174"/>
      <c r="C78" s="174"/>
      <c r="D78" s="91" t="s">
        <v>67</v>
      </c>
      <c r="E78" s="222">
        <f aca="true" t="shared" si="6" ref="E78:G79">E79</f>
        <v>800000</v>
      </c>
      <c r="F78" s="222">
        <f t="shared" si="6"/>
        <v>-800000</v>
      </c>
      <c r="G78" s="222">
        <f t="shared" si="6"/>
        <v>0</v>
      </c>
    </row>
    <row r="79" spans="1:7" ht="15">
      <c r="A79" s="195">
        <v>8</v>
      </c>
      <c r="B79" s="179"/>
      <c r="C79" s="179"/>
      <c r="D79" s="90" t="s">
        <v>68</v>
      </c>
      <c r="E79" s="223">
        <f t="shared" si="6"/>
        <v>800000</v>
      </c>
      <c r="F79" s="223">
        <f t="shared" si="6"/>
        <v>-800000</v>
      </c>
      <c r="G79" s="223">
        <f t="shared" si="6"/>
        <v>0</v>
      </c>
    </row>
    <row r="80" spans="1:7" ht="15">
      <c r="A80" s="160"/>
      <c r="B80" s="163">
        <v>84</v>
      </c>
      <c r="C80" s="160"/>
      <c r="D80" s="84" t="s">
        <v>69</v>
      </c>
      <c r="E80" s="76">
        <v>800000</v>
      </c>
      <c r="F80" s="76">
        <v>-800000</v>
      </c>
      <c r="G80" s="76">
        <f>E80+F80</f>
        <v>0</v>
      </c>
    </row>
    <row r="81" spans="1:7" ht="15">
      <c r="A81" s="196"/>
      <c r="B81" s="196"/>
      <c r="C81" s="196"/>
      <c r="D81" s="85" t="s">
        <v>70</v>
      </c>
      <c r="E81" s="224">
        <f aca="true" t="shared" si="7" ref="E81:G82">E82</f>
        <v>0</v>
      </c>
      <c r="F81" s="224">
        <f t="shared" si="7"/>
        <v>0</v>
      </c>
      <c r="G81" s="224">
        <f t="shared" si="7"/>
        <v>0</v>
      </c>
    </row>
    <row r="82" spans="1:7" ht="15">
      <c r="A82" s="163">
        <v>5</v>
      </c>
      <c r="B82" s="160"/>
      <c r="C82" s="160"/>
      <c r="D82" s="71" t="s">
        <v>71</v>
      </c>
      <c r="E82" s="210">
        <f t="shared" si="7"/>
        <v>0</v>
      </c>
      <c r="F82" s="210">
        <f t="shared" si="7"/>
        <v>0</v>
      </c>
      <c r="G82" s="210">
        <f t="shared" si="7"/>
        <v>0</v>
      </c>
    </row>
    <row r="83" spans="1:7" ht="15">
      <c r="A83" s="160"/>
      <c r="B83" s="163">
        <v>54</v>
      </c>
      <c r="C83" s="160"/>
      <c r="D83" s="84" t="s">
        <v>72</v>
      </c>
      <c r="E83" s="76">
        <v>0</v>
      </c>
      <c r="F83" s="76">
        <v>0</v>
      </c>
      <c r="G83" s="76">
        <v>0</v>
      </c>
    </row>
  </sheetData>
  <sheetProtection sheet="1"/>
  <printOptions/>
  <pageMargins left="0.7086614173228347" right="0.43" top="0.7480314960629921" bottom="0.7480314960629921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3"/>
  <sheetViews>
    <sheetView tabSelected="1" view="pageBreakPreview" zoomScaleSheetLayoutView="100" zoomScalePageLayoutView="0" workbookViewId="0" topLeftCell="A1">
      <pane ySplit="5" topLeftCell="BM517" activePane="bottomLeft" state="frozen"/>
      <selection pane="topLeft" activeCell="A1" sqref="A1"/>
      <selection pane="bottomLeft" activeCell="I597" sqref="I597"/>
    </sheetView>
  </sheetViews>
  <sheetFormatPr defaultColWidth="9.140625" defaultRowHeight="15"/>
  <cols>
    <col min="1" max="1" width="2.7109375" style="106" customWidth="1"/>
    <col min="2" max="2" width="3.421875" style="106" customWidth="1"/>
    <col min="3" max="3" width="4.28125" style="106" customWidth="1"/>
    <col min="4" max="4" width="54.421875" style="0" customWidth="1"/>
    <col min="5" max="5" width="17.57421875" style="3" customWidth="1"/>
    <col min="6" max="7" width="15.421875" style="3" customWidth="1"/>
    <col min="10" max="10" width="10.7109375" style="0" bestFit="1" customWidth="1"/>
  </cols>
  <sheetData>
    <row r="1" ht="15.75">
      <c r="A1" s="105" t="s">
        <v>73</v>
      </c>
    </row>
    <row r="2" ht="15">
      <c r="A2" s="107"/>
    </row>
    <row r="4" spans="1:7" ht="67.5" customHeight="1">
      <c r="A4" s="108" t="s">
        <v>13</v>
      </c>
      <c r="B4" s="108" t="s">
        <v>14</v>
      </c>
      <c r="C4" s="108" t="s">
        <v>15</v>
      </c>
      <c r="D4" s="4" t="s">
        <v>74</v>
      </c>
      <c r="E4" s="5" t="s">
        <v>17</v>
      </c>
      <c r="F4" s="97" t="s">
        <v>240</v>
      </c>
      <c r="G4" s="97" t="s">
        <v>241</v>
      </c>
    </row>
    <row r="5" spans="1:7" ht="15">
      <c r="A5" s="109">
        <v>1</v>
      </c>
      <c r="B5" s="109">
        <v>2</v>
      </c>
      <c r="C5" s="109">
        <v>3</v>
      </c>
      <c r="D5" s="4">
        <v>4</v>
      </c>
      <c r="E5" s="6">
        <v>5</v>
      </c>
      <c r="F5" s="6">
        <v>6</v>
      </c>
      <c r="G5" s="6">
        <v>7</v>
      </c>
    </row>
    <row r="6" spans="1:7" ht="15">
      <c r="A6" s="110"/>
      <c r="B6" s="110"/>
      <c r="C6" s="110"/>
      <c r="D6" s="33" t="s">
        <v>229</v>
      </c>
      <c r="E6" s="34">
        <f>E7+E29+E47</f>
        <v>34084432.59</v>
      </c>
      <c r="F6" s="34">
        <f>F7+F29+F47</f>
        <v>-28231782.59</v>
      </c>
      <c r="G6" s="34">
        <f>G7+G29+G47</f>
        <v>5852650</v>
      </c>
    </row>
    <row r="7" spans="1:7" ht="15">
      <c r="A7" s="111"/>
      <c r="B7" s="111"/>
      <c r="C7" s="112"/>
      <c r="D7" s="13" t="s">
        <v>75</v>
      </c>
      <c r="E7" s="19">
        <f>E8</f>
        <v>315500</v>
      </c>
      <c r="F7" s="19">
        <f>F8</f>
        <v>0</v>
      </c>
      <c r="G7" s="19">
        <f>G8</f>
        <v>315500</v>
      </c>
    </row>
    <row r="8" spans="1:7" ht="15">
      <c r="A8" s="113"/>
      <c r="B8" s="113"/>
      <c r="C8" s="114"/>
      <c r="D8" s="14" t="s">
        <v>76</v>
      </c>
      <c r="E8" s="21">
        <f>E11</f>
        <v>315500</v>
      </c>
      <c r="F8" s="21">
        <f>F11</f>
        <v>0</v>
      </c>
      <c r="G8" s="21">
        <f>G11</f>
        <v>315500</v>
      </c>
    </row>
    <row r="9" spans="1:7" ht="15">
      <c r="A9" s="115"/>
      <c r="B9" s="116"/>
      <c r="C9" s="117"/>
      <c r="D9" s="15" t="s">
        <v>77</v>
      </c>
      <c r="E9" s="7"/>
      <c r="F9" s="7"/>
      <c r="G9" s="7"/>
    </row>
    <row r="10" spans="1:7" ht="15">
      <c r="A10" s="118"/>
      <c r="B10" s="119"/>
      <c r="C10" s="117"/>
      <c r="D10" s="15" t="s">
        <v>78</v>
      </c>
      <c r="E10" s="8"/>
      <c r="F10" s="8"/>
      <c r="G10" s="8"/>
    </row>
    <row r="11" spans="1:7" ht="26.25">
      <c r="A11" s="120"/>
      <c r="B11" s="120"/>
      <c r="C11" s="114"/>
      <c r="D11" s="14" t="s">
        <v>79</v>
      </c>
      <c r="E11" s="30">
        <f>E12+E24</f>
        <v>315500</v>
      </c>
      <c r="F11" s="30">
        <f>F12+F24</f>
        <v>0</v>
      </c>
      <c r="G11" s="30">
        <f>G12+G24</f>
        <v>315500</v>
      </c>
    </row>
    <row r="12" spans="1:7" ht="15">
      <c r="A12" s="121"/>
      <c r="B12" s="121"/>
      <c r="C12" s="122"/>
      <c r="D12" s="24" t="s">
        <v>80</v>
      </c>
      <c r="E12" s="29">
        <f>E14</f>
        <v>305500</v>
      </c>
      <c r="F12" s="29">
        <f>F14</f>
        <v>0</v>
      </c>
      <c r="G12" s="29">
        <f>G14</f>
        <v>305500</v>
      </c>
    </row>
    <row r="13" spans="1:7" ht="15">
      <c r="A13" s="118"/>
      <c r="B13" s="118"/>
      <c r="C13" s="123"/>
      <c r="D13" s="15" t="s">
        <v>19</v>
      </c>
      <c r="E13" s="28">
        <f>E12</f>
        <v>305500</v>
      </c>
      <c r="F13" s="28">
        <f>F12</f>
        <v>0</v>
      </c>
      <c r="G13" s="28">
        <f>G12</f>
        <v>305500</v>
      </c>
    </row>
    <row r="14" spans="1:7" ht="15">
      <c r="A14" s="124">
        <v>3</v>
      </c>
      <c r="B14" s="125"/>
      <c r="C14" s="126"/>
      <c r="D14" s="16" t="s">
        <v>41</v>
      </c>
      <c r="E14" s="28">
        <f>E19+E15</f>
        <v>305500</v>
      </c>
      <c r="F14" s="28">
        <f>F19+F15</f>
        <v>0</v>
      </c>
      <c r="G14" s="28">
        <f>G19+G15</f>
        <v>305500</v>
      </c>
    </row>
    <row r="15" spans="1:7" ht="15">
      <c r="A15" s="124"/>
      <c r="B15" s="124">
        <v>31</v>
      </c>
      <c r="C15" s="126"/>
      <c r="D15" s="16" t="s">
        <v>42</v>
      </c>
      <c r="E15" s="28">
        <f>SUM(E16:E18)</f>
        <v>96500</v>
      </c>
      <c r="F15" s="98">
        <f>SUM(F16:F18)</f>
        <v>0</v>
      </c>
      <c r="G15" s="98">
        <f>SUM(G16:G18)</f>
        <v>96500</v>
      </c>
    </row>
    <row r="16" spans="1:7" ht="15">
      <c r="A16" s="125"/>
      <c r="B16" s="124"/>
      <c r="C16" s="127">
        <v>311</v>
      </c>
      <c r="D16" s="17" t="s">
        <v>43</v>
      </c>
      <c r="E16" s="7">
        <v>80000</v>
      </c>
      <c r="F16" s="7">
        <v>0</v>
      </c>
      <c r="G16" s="7">
        <f>E16+F16</f>
        <v>80000</v>
      </c>
    </row>
    <row r="17" spans="1:7" ht="15">
      <c r="A17" s="125"/>
      <c r="B17" s="125"/>
      <c r="C17" s="127">
        <v>312</v>
      </c>
      <c r="D17" s="17" t="s">
        <v>44</v>
      </c>
      <c r="E17" s="7">
        <v>3500</v>
      </c>
      <c r="F17" s="7">
        <v>0</v>
      </c>
      <c r="G17" s="7">
        <f>E17+F17</f>
        <v>3500</v>
      </c>
    </row>
    <row r="18" spans="1:7" ht="15">
      <c r="A18" s="125"/>
      <c r="B18" s="125"/>
      <c r="C18" s="127">
        <v>313</v>
      </c>
      <c r="D18" s="17" t="s">
        <v>45</v>
      </c>
      <c r="E18" s="7">
        <v>13000</v>
      </c>
      <c r="F18" s="7">
        <v>0</v>
      </c>
      <c r="G18" s="7">
        <f>E18+F18</f>
        <v>13000</v>
      </c>
    </row>
    <row r="19" spans="1:7" ht="15">
      <c r="A19" s="125"/>
      <c r="B19" s="124">
        <v>32</v>
      </c>
      <c r="C19" s="126"/>
      <c r="D19" s="16" t="s">
        <v>46</v>
      </c>
      <c r="E19" s="9">
        <f>SUM(E20:E23)</f>
        <v>209000</v>
      </c>
      <c r="F19" s="98">
        <f>SUM(F20:F23)</f>
        <v>0</v>
      </c>
      <c r="G19" s="98">
        <f>SUM(G20:G23)</f>
        <v>209000</v>
      </c>
    </row>
    <row r="20" spans="1:7" ht="15">
      <c r="A20" s="124"/>
      <c r="B20" s="125"/>
      <c r="C20" s="127">
        <v>321</v>
      </c>
      <c r="D20" s="17" t="s">
        <v>81</v>
      </c>
      <c r="E20" s="7">
        <v>7000</v>
      </c>
      <c r="F20" s="7">
        <v>0</v>
      </c>
      <c r="G20" s="7">
        <f>E20+F20</f>
        <v>7000</v>
      </c>
    </row>
    <row r="21" spans="1:7" ht="15">
      <c r="A21" s="125"/>
      <c r="B21" s="124"/>
      <c r="C21" s="127">
        <v>322</v>
      </c>
      <c r="D21" s="17" t="s">
        <v>48</v>
      </c>
      <c r="E21" s="7">
        <v>12000</v>
      </c>
      <c r="F21" s="7">
        <v>0</v>
      </c>
      <c r="G21" s="7">
        <f>E21+F21</f>
        <v>12000</v>
      </c>
    </row>
    <row r="22" spans="1:7" ht="15">
      <c r="A22" s="125"/>
      <c r="B22" s="125"/>
      <c r="C22" s="127">
        <v>323</v>
      </c>
      <c r="D22" s="17" t="s">
        <v>49</v>
      </c>
      <c r="E22" s="7">
        <v>40000</v>
      </c>
      <c r="F22" s="7">
        <v>0</v>
      </c>
      <c r="G22" s="7">
        <f>E22+F22</f>
        <v>40000</v>
      </c>
    </row>
    <row r="23" spans="1:7" ht="15">
      <c r="A23" s="125"/>
      <c r="B23" s="125"/>
      <c r="C23" s="127">
        <v>329</v>
      </c>
      <c r="D23" s="17" t="s">
        <v>51</v>
      </c>
      <c r="E23" s="7">
        <v>150000</v>
      </c>
      <c r="F23" s="7">
        <v>0</v>
      </c>
      <c r="G23" s="7">
        <f>E23+F23</f>
        <v>150000</v>
      </c>
    </row>
    <row r="24" spans="1:7" ht="15">
      <c r="A24" s="128"/>
      <c r="B24" s="128"/>
      <c r="C24" s="122"/>
      <c r="D24" s="24" t="s">
        <v>82</v>
      </c>
      <c r="E24" s="31">
        <f>E26</f>
        <v>10000</v>
      </c>
      <c r="F24" s="31">
        <f>F26</f>
        <v>0</v>
      </c>
      <c r="G24" s="31">
        <f>G26</f>
        <v>10000</v>
      </c>
    </row>
    <row r="25" spans="1:7" ht="15">
      <c r="A25" s="125"/>
      <c r="B25" s="125"/>
      <c r="C25" s="129"/>
      <c r="D25" s="15" t="s">
        <v>19</v>
      </c>
      <c r="E25" s="27">
        <f>E24</f>
        <v>10000</v>
      </c>
      <c r="F25" s="27"/>
      <c r="G25" s="27"/>
    </row>
    <row r="26" spans="1:7" ht="15">
      <c r="A26" s="124">
        <v>3</v>
      </c>
      <c r="B26" s="125"/>
      <c r="C26" s="126"/>
      <c r="D26" s="16" t="s">
        <v>41</v>
      </c>
      <c r="E26" s="9">
        <f>E27</f>
        <v>10000</v>
      </c>
      <c r="F26" s="98">
        <f>F27</f>
        <v>0</v>
      </c>
      <c r="G26" s="98">
        <f>G27</f>
        <v>10000</v>
      </c>
    </row>
    <row r="27" spans="1:7" ht="15">
      <c r="A27" s="125"/>
      <c r="B27" s="124">
        <v>32</v>
      </c>
      <c r="C27" s="126"/>
      <c r="D27" s="16" t="s">
        <v>46</v>
      </c>
      <c r="E27" s="9">
        <f>E28</f>
        <v>10000</v>
      </c>
      <c r="F27" s="9">
        <f>SUM(F28)</f>
        <v>0</v>
      </c>
      <c r="G27" s="9">
        <f>SUM(G28)</f>
        <v>10000</v>
      </c>
    </row>
    <row r="28" spans="1:7" ht="15">
      <c r="A28" s="125"/>
      <c r="B28" s="125"/>
      <c r="C28" s="127">
        <v>329</v>
      </c>
      <c r="D28" s="17" t="s">
        <v>51</v>
      </c>
      <c r="E28" s="7">
        <v>10000</v>
      </c>
      <c r="F28" s="7">
        <v>0</v>
      </c>
      <c r="G28" s="7">
        <f>E28+F28</f>
        <v>10000</v>
      </c>
    </row>
    <row r="29" spans="1:7" ht="15">
      <c r="A29" s="130"/>
      <c r="B29" s="130"/>
      <c r="C29" s="131"/>
      <c r="D29" s="18" t="s">
        <v>83</v>
      </c>
      <c r="E29" s="19">
        <f>E30</f>
        <v>125000</v>
      </c>
      <c r="F29" s="19">
        <f>F30</f>
        <v>0</v>
      </c>
      <c r="G29" s="19">
        <f>G30</f>
        <v>125000</v>
      </c>
    </row>
    <row r="30" spans="1:7" ht="15">
      <c r="A30" s="132"/>
      <c r="B30" s="132"/>
      <c r="C30" s="133"/>
      <c r="D30" s="20" t="s">
        <v>84</v>
      </c>
      <c r="E30" s="21">
        <f>E33</f>
        <v>125000</v>
      </c>
      <c r="F30" s="21">
        <f>F33</f>
        <v>0</v>
      </c>
      <c r="G30" s="21">
        <f>G33</f>
        <v>125000</v>
      </c>
    </row>
    <row r="31" spans="1:7" ht="15">
      <c r="A31" s="125"/>
      <c r="B31" s="125"/>
      <c r="C31" s="117"/>
      <c r="D31" s="15" t="s">
        <v>77</v>
      </c>
      <c r="E31" s="7"/>
      <c r="F31" s="7"/>
      <c r="G31" s="7"/>
    </row>
    <row r="32" spans="1:7" ht="15">
      <c r="A32" s="124"/>
      <c r="B32" s="125"/>
      <c r="C32" s="117"/>
      <c r="D32" s="15" t="s">
        <v>85</v>
      </c>
      <c r="E32" s="7"/>
      <c r="F32" s="7"/>
      <c r="G32" s="7"/>
    </row>
    <row r="33" spans="1:7" ht="26.25">
      <c r="A33" s="132"/>
      <c r="B33" s="134"/>
      <c r="C33" s="114"/>
      <c r="D33" s="14" t="s">
        <v>86</v>
      </c>
      <c r="E33" s="32">
        <f>E34+E41</f>
        <v>125000</v>
      </c>
      <c r="F33" s="32">
        <f>F34+F41</f>
        <v>0</v>
      </c>
      <c r="G33" s="32">
        <f>G34+G41</f>
        <v>125000</v>
      </c>
    </row>
    <row r="34" spans="1:7" ht="15">
      <c r="A34" s="128"/>
      <c r="B34" s="128"/>
      <c r="C34" s="135"/>
      <c r="D34" s="24" t="s">
        <v>87</v>
      </c>
      <c r="E34" s="31">
        <f>E36</f>
        <v>45000</v>
      </c>
      <c r="F34" s="31">
        <f>F36</f>
        <v>0</v>
      </c>
      <c r="G34" s="31">
        <f>G36</f>
        <v>45000</v>
      </c>
    </row>
    <row r="35" spans="1:7" ht="15">
      <c r="A35" s="136"/>
      <c r="B35" s="136"/>
      <c r="C35" s="123"/>
      <c r="D35" s="15" t="s">
        <v>19</v>
      </c>
      <c r="E35" s="10">
        <f>E34</f>
        <v>45000</v>
      </c>
      <c r="F35" s="10"/>
      <c r="G35" s="10">
        <f>G34</f>
        <v>45000</v>
      </c>
    </row>
    <row r="36" spans="1:7" ht="15">
      <c r="A36" s="124">
        <v>3</v>
      </c>
      <c r="B36" s="125"/>
      <c r="C36" s="126"/>
      <c r="D36" s="16" t="s">
        <v>41</v>
      </c>
      <c r="E36" s="9">
        <f>E37+E39</f>
        <v>45000</v>
      </c>
      <c r="F36" s="9">
        <f>F37+F39</f>
        <v>0</v>
      </c>
      <c r="G36" s="9">
        <f>G37+G39</f>
        <v>45000</v>
      </c>
    </row>
    <row r="37" spans="1:7" ht="15">
      <c r="A37" s="125"/>
      <c r="B37" s="124">
        <v>32</v>
      </c>
      <c r="C37" s="126"/>
      <c r="D37" s="16" t="s">
        <v>46</v>
      </c>
      <c r="E37" s="9">
        <f>E38</f>
        <v>40000</v>
      </c>
      <c r="F37" s="98">
        <f>SUM(F38)</f>
        <v>0</v>
      </c>
      <c r="G37" s="98">
        <f>SUM(G38)</f>
        <v>40000</v>
      </c>
    </row>
    <row r="38" spans="1:7" ht="15">
      <c r="A38" s="125"/>
      <c r="B38" s="125"/>
      <c r="C38" s="127">
        <v>329</v>
      </c>
      <c r="D38" s="17" t="s">
        <v>51</v>
      </c>
      <c r="E38" s="7">
        <v>40000</v>
      </c>
      <c r="F38" s="7">
        <v>0</v>
      </c>
      <c r="G38" s="7">
        <f>E38+F38</f>
        <v>40000</v>
      </c>
    </row>
    <row r="39" spans="1:7" ht="15">
      <c r="A39" s="116"/>
      <c r="B39" s="115">
        <v>38</v>
      </c>
      <c r="C39" s="126"/>
      <c r="D39" s="16" t="s">
        <v>56</v>
      </c>
      <c r="E39" s="9">
        <f>E40</f>
        <v>5000</v>
      </c>
      <c r="F39" s="98">
        <f>SUM(F40)</f>
        <v>0</v>
      </c>
      <c r="G39" s="98">
        <f>SUM(G40)</f>
        <v>5000</v>
      </c>
    </row>
    <row r="40" spans="1:7" ht="15">
      <c r="A40" s="116"/>
      <c r="B40" s="116"/>
      <c r="C40" s="127">
        <v>381</v>
      </c>
      <c r="D40" s="17" t="s">
        <v>57</v>
      </c>
      <c r="E40" s="7">
        <v>5000</v>
      </c>
      <c r="F40" s="7">
        <v>0</v>
      </c>
      <c r="G40" s="7">
        <f>E40+F40</f>
        <v>5000</v>
      </c>
    </row>
    <row r="41" spans="1:7" ht="15">
      <c r="A41" s="137"/>
      <c r="B41" s="137"/>
      <c r="C41" s="135"/>
      <c r="D41" s="24" t="s">
        <v>88</v>
      </c>
      <c r="E41" s="31">
        <f>E43</f>
        <v>80000</v>
      </c>
      <c r="F41" s="31">
        <f>F43</f>
        <v>0</v>
      </c>
      <c r="G41" s="31">
        <f>G43</f>
        <v>80000</v>
      </c>
    </row>
    <row r="42" spans="1:7" s="1" customFormat="1" ht="15">
      <c r="A42" s="138"/>
      <c r="B42" s="138"/>
      <c r="C42" s="139"/>
      <c r="D42" s="15" t="s">
        <v>19</v>
      </c>
      <c r="E42" s="10">
        <f>E41</f>
        <v>80000</v>
      </c>
      <c r="F42" s="10"/>
      <c r="G42" s="10">
        <v>80000</v>
      </c>
    </row>
    <row r="43" spans="1:7" ht="15">
      <c r="A43" s="119">
        <v>3</v>
      </c>
      <c r="B43" s="116"/>
      <c r="C43" s="126"/>
      <c r="D43" s="16" t="s">
        <v>41</v>
      </c>
      <c r="E43" s="9">
        <f>E44</f>
        <v>80000</v>
      </c>
      <c r="F43" s="98">
        <f>F44</f>
        <v>0</v>
      </c>
      <c r="G43" s="98">
        <f>G44</f>
        <v>80000</v>
      </c>
    </row>
    <row r="44" spans="1:7" ht="15">
      <c r="A44" s="119"/>
      <c r="B44" s="115">
        <v>32</v>
      </c>
      <c r="C44" s="126"/>
      <c r="D44" s="16" t="s">
        <v>46</v>
      </c>
      <c r="E44" s="9">
        <f>SUM(E45:E46)</f>
        <v>80000</v>
      </c>
      <c r="F44" s="9">
        <f>SUM(F45:F46)</f>
        <v>0</v>
      </c>
      <c r="G44" s="9">
        <f>SUM(G45:G46)</f>
        <v>80000</v>
      </c>
    </row>
    <row r="45" spans="1:7" ht="15">
      <c r="A45" s="140"/>
      <c r="B45" s="116"/>
      <c r="C45" s="127">
        <v>323</v>
      </c>
      <c r="D45" s="17" t="s">
        <v>49</v>
      </c>
      <c r="E45" s="12">
        <f>E46</f>
        <v>40000</v>
      </c>
      <c r="F45" s="12">
        <v>0</v>
      </c>
      <c r="G45" s="12">
        <f>E45+F45</f>
        <v>40000</v>
      </c>
    </row>
    <row r="46" spans="1:7" ht="15">
      <c r="A46" s="140"/>
      <c r="B46" s="116"/>
      <c r="C46" s="127">
        <v>329</v>
      </c>
      <c r="D46" s="17" t="s">
        <v>51</v>
      </c>
      <c r="E46" s="7">
        <v>40000</v>
      </c>
      <c r="F46" s="7">
        <v>0</v>
      </c>
      <c r="G46" s="12">
        <f>E46+F46</f>
        <v>40000</v>
      </c>
    </row>
    <row r="47" spans="1:7" ht="15">
      <c r="A47" s="141"/>
      <c r="B47" s="142"/>
      <c r="C47" s="143"/>
      <c r="D47" s="50" t="s">
        <v>89</v>
      </c>
      <c r="E47" s="51">
        <f>E48+E74+E92+E275+E428+E441+E469+E492+E530+E541+E551+E562</f>
        <v>33643932.59</v>
      </c>
      <c r="F47" s="51">
        <f>F48+F74+F92+F275+F428+F441+F469+F492+F530+F541+F551+F562</f>
        <v>-28231782.59</v>
      </c>
      <c r="G47" s="51">
        <f>G48+G74+G92+G275+G428+G441+G469+G492+G530+G541+G551+G562</f>
        <v>5412150</v>
      </c>
    </row>
    <row r="48" spans="1:7" ht="15">
      <c r="A48" s="113"/>
      <c r="B48" s="144"/>
      <c r="C48" s="133"/>
      <c r="D48" s="20" t="s">
        <v>90</v>
      </c>
      <c r="E48" s="21">
        <f>E51</f>
        <v>342500</v>
      </c>
      <c r="F48" s="21">
        <f>F51</f>
        <v>0</v>
      </c>
      <c r="G48" s="21">
        <f>G51</f>
        <v>342500</v>
      </c>
    </row>
    <row r="49" spans="1:7" ht="15">
      <c r="A49" s="116"/>
      <c r="B49" s="116"/>
      <c r="C49" s="117"/>
      <c r="D49" s="15" t="s">
        <v>77</v>
      </c>
      <c r="E49" s="7"/>
      <c r="F49" s="7"/>
      <c r="G49" s="7"/>
    </row>
    <row r="50" spans="1:7" ht="15">
      <c r="A50" s="116"/>
      <c r="B50" s="116"/>
      <c r="C50" s="117"/>
      <c r="D50" s="15" t="s">
        <v>91</v>
      </c>
      <c r="E50" s="7"/>
      <c r="F50" s="7"/>
      <c r="G50" s="7"/>
    </row>
    <row r="51" spans="1:7" ht="26.25">
      <c r="A51" s="113"/>
      <c r="B51" s="113"/>
      <c r="C51" s="114"/>
      <c r="D51" s="14" t="s">
        <v>92</v>
      </c>
      <c r="E51" s="32">
        <f>E52+E65</f>
        <v>342500</v>
      </c>
      <c r="F51" s="32">
        <f>F52+F65</f>
        <v>0</v>
      </c>
      <c r="G51" s="32">
        <f>G52+G65</f>
        <v>342500</v>
      </c>
    </row>
    <row r="52" spans="1:7" ht="15">
      <c r="A52" s="137"/>
      <c r="B52" s="137"/>
      <c r="C52" s="145"/>
      <c r="D52" s="24" t="s">
        <v>93</v>
      </c>
      <c r="E52" s="31">
        <f>E54</f>
        <v>320500</v>
      </c>
      <c r="F52" s="31">
        <f>F54</f>
        <v>0</v>
      </c>
      <c r="G52" s="31">
        <f>G54</f>
        <v>320500</v>
      </c>
    </row>
    <row r="53" spans="1:7" ht="15">
      <c r="A53" s="116"/>
      <c r="B53" s="116"/>
      <c r="C53" s="123"/>
      <c r="D53" s="15" t="s">
        <v>19</v>
      </c>
      <c r="E53" s="9">
        <f>E52</f>
        <v>320500</v>
      </c>
      <c r="F53" s="9">
        <f>F52</f>
        <v>0</v>
      </c>
      <c r="G53" s="9">
        <f>G52</f>
        <v>320500</v>
      </c>
    </row>
    <row r="54" spans="1:7" ht="15">
      <c r="A54" s="115">
        <v>3</v>
      </c>
      <c r="B54" s="119"/>
      <c r="C54" s="126"/>
      <c r="D54" s="16" t="s">
        <v>41</v>
      </c>
      <c r="E54" s="9">
        <f>E55+E59+E63</f>
        <v>320500</v>
      </c>
      <c r="F54" s="9">
        <f>F55+F59+F63</f>
        <v>0</v>
      </c>
      <c r="G54" s="9">
        <f>G55+G59+G63</f>
        <v>320500</v>
      </c>
    </row>
    <row r="55" spans="1:7" ht="15">
      <c r="A55" s="116"/>
      <c r="B55" s="146">
        <v>31</v>
      </c>
      <c r="C55" s="126"/>
      <c r="D55" s="16" t="s">
        <v>42</v>
      </c>
      <c r="E55" s="9">
        <f>E56+E57+E58</f>
        <v>194500</v>
      </c>
      <c r="F55" s="98">
        <f>SUM(F56:F58)</f>
        <v>0</v>
      </c>
      <c r="G55" s="98">
        <f>SUM(G56:G58)</f>
        <v>194500</v>
      </c>
    </row>
    <row r="56" spans="1:7" ht="15">
      <c r="A56" s="116"/>
      <c r="B56" s="119"/>
      <c r="C56" s="127">
        <v>311</v>
      </c>
      <c r="D56" s="17" t="s">
        <v>43</v>
      </c>
      <c r="E56" s="7">
        <v>160000</v>
      </c>
      <c r="F56" s="104">
        <v>0</v>
      </c>
      <c r="G56" s="7">
        <f>E56+F56</f>
        <v>160000</v>
      </c>
    </row>
    <row r="57" spans="1:7" ht="15">
      <c r="A57" s="116"/>
      <c r="B57" s="140"/>
      <c r="C57" s="127">
        <v>312</v>
      </c>
      <c r="D57" s="17" t="s">
        <v>44</v>
      </c>
      <c r="E57" s="7">
        <v>7000</v>
      </c>
      <c r="F57" s="7">
        <v>0</v>
      </c>
      <c r="G57" s="7">
        <f>E57+F57</f>
        <v>7000</v>
      </c>
    </row>
    <row r="58" spans="1:7" ht="15">
      <c r="A58" s="116"/>
      <c r="B58" s="119"/>
      <c r="C58" s="127">
        <v>313</v>
      </c>
      <c r="D58" s="17" t="s">
        <v>45</v>
      </c>
      <c r="E58" s="7">
        <v>27500</v>
      </c>
      <c r="F58" s="7">
        <v>0</v>
      </c>
      <c r="G58" s="7">
        <f>E58+F58</f>
        <v>27500</v>
      </c>
    </row>
    <row r="59" spans="1:7" ht="15">
      <c r="A59" s="116"/>
      <c r="B59" s="146">
        <v>32</v>
      </c>
      <c r="C59" s="126"/>
      <c r="D59" s="16" t="s">
        <v>46</v>
      </c>
      <c r="E59" s="9">
        <f>E60+E61+E62</f>
        <v>120000</v>
      </c>
      <c r="F59" s="98">
        <f>SUM(F60:F62)</f>
        <v>0</v>
      </c>
      <c r="G59" s="98">
        <f>SUM(G60:G62)</f>
        <v>120000</v>
      </c>
    </row>
    <row r="60" spans="1:7" ht="15">
      <c r="A60" s="116"/>
      <c r="B60" s="140"/>
      <c r="C60" s="127">
        <v>321</v>
      </c>
      <c r="D60" s="17" t="s">
        <v>47</v>
      </c>
      <c r="E60" s="7">
        <v>10000</v>
      </c>
      <c r="F60" s="7">
        <v>0</v>
      </c>
      <c r="G60" s="7">
        <f>E60+F60</f>
        <v>10000</v>
      </c>
    </row>
    <row r="61" spans="1:7" ht="15">
      <c r="A61" s="116"/>
      <c r="B61" s="116"/>
      <c r="C61" s="127">
        <v>322</v>
      </c>
      <c r="D61" s="17" t="s">
        <v>48</v>
      </c>
      <c r="E61" s="7">
        <v>20000</v>
      </c>
      <c r="F61" s="7">
        <v>0</v>
      </c>
      <c r="G61" s="7">
        <f>E61+F61</f>
        <v>20000</v>
      </c>
    </row>
    <row r="62" spans="1:7" ht="15">
      <c r="A62" s="116"/>
      <c r="B62" s="116"/>
      <c r="C62" s="127">
        <v>323</v>
      </c>
      <c r="D62" s="17" t="s">
        <v>49</v>
      </c>
      <c r="E62" s="7">
        <v>90000</v>
      </c>
      <c r="F62" s="7">
        <v>0</v>
      </c>
      <c r="G62" s="7">
        <f>E62+F62</f>
        <v>90000</v>
      </c>
    </row>
    <row r="63" spans="1:7" ht="15">
      <c r="A63" s="116"/>
      <c r="B63" s="115">
        <v>34</v>
      </c>
      <c r="C63" s="126"/>
      <c r="D63" s="16" t="s">
        <v>52</v>
      </c>
      <c r="E63" s="9">
        <f>E64</f>
        <v>6000</v>
      </c>
      <c r="F63" s="98">
        <f>SUM(F64)</f>
        <v>0</v>
      </c>
      <c r="G63" s="98">
        <v>6000</v>
      </c>
    </row>
    <row r="64" spans="1:7" ht="15">
      <c r="A64" s="116"/>
      <c r="B64" s="116"/>
      <c r="C64" s="127">
        <v>343</v>
      </c>
      <c r="D64" s="17" t="s">
        <v>53</v>
      </c>
      <c r="E64" s="7">
        <v>6000</v>
      </c>
      <c r="F64" s="7">
        <v>0</v>
      </c>
      <c r="G64" s="7">
        <f>F64+E64</f>
        <v>6000</v>
      </c>
    </row>
    <row r="65" spans="1:7" ht="15">
      <c r="A65" s="137"/>
      <c r="B65" s="137"/>
      <c r="C65" s="122"/>
      <c r="D65" s="24" t="s">
        <v>94</v>
      </c>
      <c r="E65" s="31">
        <f>E67+E70</f>
        <v>22000</v>
      </c>
      <c r="F65" s="31">
        <f>F67+F70</f>
        <v>0</v>
      </c>
      <c r="G65" s="31">
        <f>G67+G70</f>
        <v>22000</v>
      </c>
    </row>
    <row r="66" spans="1:7" ht="15">
      <c r="A66" s="116"/>
      <c r="B66" s="116"/>
      <c r="C66" s="123"/>
      <c r="D66" s="15" t="s">
        <v>19</v>
      </c>
      <c r="E66" s="9">
        <f>E65</f>
        <v>22000</v>
      </c>
      <c r="F66" s="9">
        <f>F65</f>
        <v>0</v>
      </c>
      <c r="G66" s="9">
        <f>G65</f>
        <v>22000</v>
      </c>
    </row>
    <row r="67" spans="1:7" ht="15">
      <c r="A67" s="115">
        <v>3</v>
      </c>
      <c r="B67" s="116"/>
      <c r="C67" s="126"/>
      <c r="D67" s="16" t="s">
        <v>41</v>
      </c>
      <c r="E67" s="9">
        <f aca="true" t="shared" si="0" ref="E67:G68">E68</f>
        <v>5000</v>
      </c>
      <c r="F67" s="9">
        <f t="shared" si="0"/>
        <v>0</v>
      </c>
      <c r="G67" s="9">
        <f t="shared" si="0"/>
        <v>5000</v>
      </c>
    </row>
    <row r="68" spans="1:7" ht="15">
      <c r="A68" s="116"/>
      <c r="B68" s="115">
        <v>32</v>
      </c>
      <c r="C68" s="126"/>
      <c r="D68" s="16" t="s">
        <v>46</v>
      </c>
      <c r="E68" s="9">
        <f t="shared" si="0"/>
        <v>5000</v>
      </c>
      <c r="F68" s="98">
        <f t="shared" si="0"/>
        <v>0</v>
      </c>
      <c r="G68" s="98">
        <f t="shared" si="0"/>
        <v>5000</v>
      </c>
    </row>
    <row r="69" spans="1:7" ht="15">
      <c r="A69" s="116"/>
      <c r="B69" s="116"/>
      <c r="C69" s="127">
        <v>322</v>
      </c>
      <c r="D69" s="17" t="s">
        <v>48</v>
      </c>
      <c r="E69" s="7">
        <v>5000</v>
      </c>
      <c r="F69" s="7">
        <v>0</v>
      </c>
      <c r="G69" s="7">
        <f>E69+F69</f>
        <v>5000</v>
      </c>
    </row>
    <row r="70" spans="1:7" ht="15">
      <c r="A70" s="115">
        <v>4</v>
      </c>
      <c r="B70" s="116"/>
      <c r="C70" s="126"/>
      <c r="D70" s="16" t="s">
        <v>60</v>
      </c>
      <c r="E70" s="9">
        <f>E71</f>
        <v>17000</v>
      </c>
      <c r="F70" s="9">
        <f>F71</f>
        <v>0</v>
      </c>
      <c r="G70" s="9">
        <f>G71</f>
        <v>17000</v>
      </c>
    </row>
    <row r="71" spans="1:7" ht="15">
      <c r="A71" s="116"/>
      <c r="B71" s="115">
        <v>42</v>
      </c>
      <c r="C71" s="126"/>
      <c r="D71" s="16" t="s">
        <v>95</v>
      </c>
      <c r="E71" s="9">
        <f>E72+E73</f>
        <v>17000</v>
      </c>
      <c r="F71" s="98">
        <f>SUM(F72:F73)</f>
        <v>0</v>
      </c>
      <c r="G71" s="98">
        <f>SUM(G72:G73)</f>
        <v>17000</v>
      </c>
    </row>
    <row r="72" spans="1:7" ht="15">
      <c r="A72" s="116"/>
      <c r="B72" s="116"/>
      <c r="C72" s="127">
        <v>422</v>
      </c>
      <c r="D72" s="17" t="s">
        <v>238</v>
      </c>
      <c r="E72" s="7">
        <v>15000</v>
      </c>
      <c r="F72" s="7">
        <v>0</v>
      </c>
      <c r="G72" s="7">
        <f>E72+F72</f>
        <v>15000</v>
      </c>
    </row>
    <row r="73" spans="1:7" ht="15">
      <c r="A73" s="116"/>
      <c r="B73" s="116"/>
      <c r="C73" s="127">
        <v>426</v>
      </c>
      <c r="D73" s="17" t="s">
        <v>96</v>
      </c>
      <c r="E73" s="7">
        <v>2000</v>
      </c>
      <c r="F73" s="7">
        <v>0</v>
      </c>
      <c r="G73" s="7">
        <f>E73+F73</f>
        <v>2000</v>
      </c>
    </row>
    <row r="74" spans="1:7" ht="15">
      <c r="A74" s="113"/>
      <c r="B74" s="113"/>
      <c r="C74" s="114"/>
      <c r="D74" s="20" t="s">
        <v>97</v>
      </c>
      <c r="E74" s="21">
        <f>E76</f>
        <v>255400</v>
      </c>
      <c r="F74" s="21">
        <f>F76</f>
        <v>0</v>
      </c>
      <c r="G74" s="21">
        <f>G76</f>
        <v>255400</v>
      </c>
    </row>
    <row r="75" spans="1:7" ht="15">
      <c r="A75" s="116"/>
      <c r="B75" s="116"/>
      <c r="C75" s="116"/>
      <c r="D75" s="15" t="s">
        <v>98</v>
      </c>
      <c r="E75" s="7"/>
      <c r="F75" s="7"/>
      <c r="G75" s="7"/>
    </row>
    <row r="76" spans="1:7" ht="15">
      <c r="A76" s="147"/>
      <c r="B76" s="147"/>
      <c r="C76" s="147"/>
      <c r="D76" s="35" t="s">
        <v>99</v>
      </c>
      <c r="E76" s="36">
        <f>E77+E87</f>
        <v>255400</v>
      </c>
      <c r="F76" s="36">
        <f>F77+F87</f>
        <v>0</v>
      </c>
      <c r="G76" s="36">
        <f>G77+G87</f>
        <v>255400</v>
      </c>
    </row>
    <row r="77" spans="1:7" ht="15">
      <c r="A77" s="137"/>
      <c r="B77" s="137"/>
      <c r="C77" s="137"/>
      <c r="D77" s="24" t="s">
        <v>100</v>
      </c>
      <c r="E77" s="31">
        <f>E79</f>
        <v>255400</v>
      </c>
      <c r="F77" s="31">
        <f>F79</f>
        <v>0</v>
      </c>
      <c r="G77" s="31">
        <f>G79</f>
        <v>255400</v>
      </c>
    </row>
    <row r="78" spans="1:7" ht="15">
      <c r="A78" s="116"/>
      <c r="B78" s="116"/>
      <c r="C78" s="116"/>
      <c r="D78" s="15" t="s">
        <v>19</v>
      </c>
      <c r="E78" s="9">
        <f>E77</f>
        <v>255400</v>
      </c>
      <c r="F78" s="9">
        <f>F77</f>
        <v>0</v>
      </c>
      <c r="G78" s="9">
        <f>G77</f>
        <v>255400</v>
      </c>
    </row>
    <row r="79" spans="1:7" ht="15">
      <c r="A79" s="115">
        <v>3</v>
      </c>
      <c r="B79" s="116"/>
      <c r="C79" s="116"/>
      <c r="D79" s="16" t="s">
        <v>41</v>
      </c>
      <c r="E79" s="9">
        <f>E80+E84</f>
        <v>255400</v>
      </c>
      <c r="F79" s="9">
        <f>F80+F84</f>
        <v>0</v>
      </c>
      <c r="G79" s="9">
        <f>G80+G84</f>
        <v>255400</v>
      </c>
    </row>
    <row r="80" spans="1:7" ht="15">
      <c r="A80" s="115"/>
      <c r="B80" s="115">
        <v>31</v>
      </c>
      <c r="C80" s="126"/>
      <c r="D80" s="16" t="s">
        <v>42</v>
      </c>
      <c r="E80" s="9">
        <f>E81+E82+E83</f>
        <v>239000</v>
      </c>
      <c r="F80" s="98">
        <f>SUM(F81:F83)</f>
        <v>0</v>
      </c>
      <c r="G80" s="98">
        <f>SUM(G81:G83)</f>
        <v>239000</v>
      </c>
    </row>
    <row r="81" spans="1:7" ht="15">
      <c r="A81" s="116"/>
      <c r="B81" s="115"/>
      <c r="C81" s="127">
        <v>311</v>
      </c>
      <c r="D81" s="17" t="s">
        <v>43</v>
      </c>
      <c r="E81" s="12">
        <v>195000</v>
      </c>
      <c r="F81" s="7">
        <v>0</v>
      </c>
      <c r="G81" s="7">
        <f>E81+F81</f>
        <v>195000</v>
      </c>
    </row>
    <row r="82" spans="1:7" ht="15">
      <c r="A82" s="116"/>
      <c r="B82" s="116"/>
      <c r="C82" s="127">
        <v>312</v>
      </c>
      <c r="D82" s="17" t="s">
        <v>44</v>
      </c>
      <c r="E82" s="7">
        <v>10500</v>
      </c>
      <c r="F82" s="7">
        <v>0</v>
      </c>
      <c r="G82" s="7">
        <f>E82+F82</f>
        <v>10500</v>
      </c>
    </row>
    <row r="83" spans="1:7" ht="15">
      <c r="A83" s="116"/>
      <c r="B83" s="116"/>
      <c r="C83" s="127">
        <v>313</v>
      </c>
      <c r="D83" s="17" t="s">
        <v>101</v>
      </c>
      <c r="E83" s="7">
        <v>33500</v>
      </c>
      <c r="F83" s="7">
        <v>0</v>
      </c>
      <c r="G83" s="7">
        <f>E83+F83</f>
        <v>33500</v>
      </c>
    </row>
    <row r="84" spans="1:7" ht="15">
      <c r="A84" s="116"/>
      <c r="B84" s="115">
        <v>32</v>
      </c>
      <c r="C84" s="127"/>
      <c r="D84" s="16" t="s">
        <v>46</v>
      </c>
      <c r="E84" s="9">
        <f>SUM(E85:E86)</f>
        <v>16400</v>
      </c>
      <c r="F84" s="98">
        <f>SUM(F85:F86)</f>
        <v>0</v>
      </c>
      <c r="G84" s="98">
        <f>SUM(G85:G86)</f>
        <v>16400</v>
      </c>
    </row>
    <row r="85" spans="1:7" ht="15">
      <c r="A85" s="116"/>
      <c r="B85" s="115"/>
      <c r="C85" s="127">
        <v>321</v>
      </c>
      <c r="D85" s="17" t="s">
        <v>102</v>
      </c>
      <c r="E85" s="7">
        <v>14400</v>
      </c>
      <c r="F85" s="7">
        <v>0</v>
      </c>
      <c r="G85" s="7">
        <f>E85+F85</f>
        <v>14400</v>
      </c>
    </row>
    <row r="86" spans="1:7" ht="15">
      <c r="A86" s="116"/>
      <c r="B86" s="116"/>
      <c r="C86" s="127">
        <v>322</v>
      </c>
      <c r="D86" s="17" t="s">
        <v>48</v>
      </c>
      <c r="E86" s="7">
        <v>2000</v>
      </c>
      <c r="F86" s="7">
        <v>0</v>
      </c>
      <c r="G86" s="7">
        <f>E86+F86</f>
        <v>2000</v>
      </c>
    </row>
    <row r="87" spans="1:7" ht="15">
      <c r="A87" s="137"/>
      <c r="B87" s="137"/>
      <c r="C87" s="148"/>
      <c r="D87" s="24" t="s">
        <v>103</v>
      </c>
      <c r="E87" s="31">
        <f>E89</f>
        <v>0</v>
      </c>
      <c r="F87" s="31">
        <f>F89</f>
        <v>0</v>
      </c>
      <c r="G87" s="31">
        <f>G89</f>
        <v>0</v>
      </c>
    </row>
    <row r="88" spans="1:7" ht="15">
      <c r="A88" s="116"/>
      <c r="B88" s="116"/>
      <c r="C88" s="116"/>
      <c r="D88" s="15" t="s">
        <v>19</v>
      </c>
      <c r="E88" s="9">
        <f>E87</f>
        <v>0</v>
      </c>
      <c r="F88" s="9">
        <f>F87</f>
        <v>0</v>
      </c>
      <c r="G88" s="9">
        <f>G87</f>
        <v>0</v>
      </c>
    </row>
    <row r="89" spans="1:7" ht="15">
      <c r="A89" s="115">
        <v>4</v>
      </c>
      <c r="B89" s="116"/>
      <c r="C89" s="116"/>
      <c r="D89" s="16" t="s">
        <v>60</v>
      </c>
      <c r="E89" s="9">
        <f aca="true" t="shared" si="1" ref="E89:G90">E90</f>
        <v>0</v>
      </c>
      <c r="F89" s="9">
        <f t="shared" si="1"/>
        <v>0</v>
      </c>
      <c r="G89" s="9">
        <f t="shared" si="1"/>
        <v>0</v>
      </c>
    </row>
    <row r="90" spans="1:7" ht="15">
      <c r="A90" s="116"/>
      <c r="B90" s="115">
        <v>42</v>
      </c>
      <c r="C90" s="116"/>
      <c r="D90" s="16" t="s">
        <v>64</v>
      </c>
      <c r="E90" s="9">
        <f t="shared" si="1"/>
        <v>0</v>
      </c>
      <c r="F90" s="9">
        <v>0</v>
      </c>
      <c r="G90" s="9">
        <v>0</v>
      </c>
    </row>
    <row r="91" spans="1:7" ht="15">
      <c r="A91" s="116"/>
      <c r="B91" s="116"/>
      <c r="C91" s="116">
        <v>422</v>
      </c>
      <c r="D91" s="17" t="s">
        <v>238</v>
      </c>
      <c r="E91" s="7">
        <v>0</v>
      </c>
      <c r="F91" s="7">
        <v>0</v>
      </c>
      <c r="G91" s="7">
        <f>E91+F91</f>
        <v>0</v>
      </c>
    </row>
    <row r="92" spans="1:8" ht="15">
      <c r="A92" s="147"/>
      <c r="B92" s="147"/>
      <c r="C92" s="147"/>
      <c r="D92" s="20" t="s">
        <v>104</v>
      </c>
      <c r="E92" s="36">
        <f>E94</f>
        <v>23900224.84</v>
      </c>
      <c r="F92" s="36">
        <f>F94</f>
        <v>-22237524.84</v>
      </c>
      <c r="G92" s="36">
        <f>G94</f>
        <v>1662700</v>
      </c>
      <c r="H92" s="226"/>
    </row>
    <row r="93" spans="1:7" ht="15">
      <c r="A93" s="116"/>
      <c r="B93" s="116"/>
      <c r="C93" s="116"/>
      <c r="D93" s="15" t="s">
        <v>98</v>
      </c>
      <c r="E93" s="7"/>
      <c r="F93" s="7"/>
      <c r="G93" s="7"/>
    </row>
    <row r="94" spans="1:7" ht="26.25">
      <c r="A94" s="147"/>
      <c r="B94" s="147"/>
      <c r="C94" s="147"/>
      <c r="D94" s="35" t="s">
        <v>105</v>
      </c>
      <c r="E94" s="36">
        <f>E95+E100+E105+E110+E115+E120+E125+E130+E135+E140+E145+E150+E155+E160+E165+E170+E175+E180+E185+E190+E200+E205+E210+E215+E220+E225+E230+E235+E240+E245+E250+E255+E260+E265+E270+E195</f>
        <v>23900224.84</v>
      </c>
      <c r="F94" s="36">
        <f>F95+F100+F105+F110+F115+F120+F125+F130+F135+F140+F145+F150+F155+F160+F165+F170+F175+F180+F185+F190+F200+F205+F210+F215+F220+F225+F230+F235+F240+F245+F250+F255+F195+F260+F265+F270</f>
        <v>-22237524.84</v>
      </c>
      <c r="G94" s="36">
        <f>G95+G100+G105+G110+G115+G120+G125+G130+G135+G140+G145+G150+G155+G160+G165+G170+G175+G180+G185+G190+G200+G205+G210+G215+G220+G225+G230+G235+G240+G245+G250+G195+G255+G260+G265+G270</f>
        <v>1662700</v>
      </c>
    </row>
    <row r="95" spans="1:7" ht="15">
      <c r="A95" s="149"/>
      <c r="B95" s="149"/>
      <c r="C95" s="149"/>
      <c r="D95" s="22" t="s">
        <v>106</v>
      </c>
      <c r="E95" s="37">
        <f>E97</f>
        <v>2500000</v>
      </c>
      <c r="F95" s="37">
        <f>F97</f>
        <v>-2500000</v>
      </c>
      <c r="G95" s="37">
        <f>SUM(E95:F95)</f>
        <v>0</v>
      </c>
    </row>
    <row r="96" spans="1:7" ht="15">
      <c r="A96" s="116"/>
      <c r="B96" s="116"/>
      <c r="C96" s="116"/>
      <c r="D96" s="15" t="s">
        <v>19</v>
      </c>
      <c r="E96" s="10">
        <f>E95</f>
        <v>2500000</v>
      </c>
      <c r="F96" s="10">
        <f>F95</f>
        <v>-2500000</v>
      </c>
      <c r="G96" s="10">
        <f>G95</f>
        <v>0</v>
      </c>
    </row>
    <row r="97" spans="1:7" ht="15">
      <c r="A97" s="115">
        <v>4</v>
      </c>
      <c r="B97" s="116"/>
      <c r="C97" s="116"/>
      <c r="D97" s="16" t="s">
        <v>60</v>
      </c>
      <c r="E97" s="10">
        <f aca="true" t="shared" si="2" ref="E97:G98">E98</f>
        <v>2500000</v>
      </c>
      <c r="F97" s="10">
        <f t="shared" si="2"/>
        <v>-2500000</v>
      </c>
      <c r="G97" s="10">
        <f t="shared" si="2"/>
        <v>0</v>
      </c>
    </row>
    <row r="98" spans="1:7" ht="15">
      <c r="A98" s="116"/>
      <c r="B98" s="126">
        <v>42</v>
      </c>
      <c r="C98" s="116"/>
      <c r="D98" s="16" t="s">
        <v>107</v>
      </c>
      <c r="E98" s="10">
        <f t="shared" si="2"/>
        <v>2500000</v>
      </c>
      <c r="F98" s="99">
        <f>F99</f>
        <v>-2500000</v>
      </c>
      <c r="G98" s="99">
        <f>G99</f>
        <v>0</v>
      </c>
    </row>
    <row r="99" spans="1:7" ht="15">
      <c r="A99" s="116"/>
      <c r="B99" s="127"/>
      <c r="C99" s="116">
        <v>421</v>
      </c>
      <c r="D99" s="17" t="s">
        <v>65</v>
      </c>
      <c r="E99" s="11">
        <v>2500000</v>
      </c>
      <c r="F99" s="39">
        <v>-2500000</v>
      </c>
      <c r="G99" s="39">
        <f>E99+F99</f>
        <v>0</v>
      </c>
    </row>
    <row r="100" spans="1:7" ht="15">
      <c r="A100" s="149"/>
      <c r="B100" s="149"/>
      <c r="C100" s="149"/>
      <c r="D100" s="22" t="s">
        <v>108</v>
      </c>
      <c r="E100" s="37">
        <f>E102</f>
        <v>327000</v>
      </c>
      <c r="F100" s="37">
        <f>F102</f>
        <v>-327000</v>
      </c>
      <c r="G100" s="37">
        <f>SUM(E100:F100)</f>
        <v>0</v>
      </c>
    </row>
    <row r="101" spans="1:7" ht="15">
      <c r="A101" s="116"/>
      <c r="B101" s="116"/>
      <c r="C101" s="116"/>
      <c r="D101" s="15" t="s">
        <v>19</v>
      </c>
      <c r="E101" s="10">
        <f>E100</f>
        <v>327000</v>
      </c>
      <c r="F101" s="10">
        <f>F100</f>
        <v>-327000</v>
      </c>
      <c r="G101" s="10">
        <f>G100</f>
        <v>0</v>
      </c>
    </row>
    <row r="102" spans="1:7" ht="15">
      <c r="A102" s="115">
        <v>4</v>
      </c>
      <c r="B102" s="116"/>
      <c r="C102" s="116"/>
      <c r="D102" s="16" t="s">
        <v>60</v>
      </c>
      <c r="E102" s="10">
        <f aca="true" t="shared" si="3" ref="E102:G103">E103</f>
        <v>327000</v>
      </c>
      <c r="F102" s="10">
        <f t="shared" si="3"/>
        <v>-327000</v>
      </c>
      <c r="G102" s="10">
        <f t="shared" si="3"/>
        <v>0</v>
      </c>
    </row>
    <row r="103" spans="1:7" ht="15">
      <c r="A103" s="116"/>
      <c r="B103" s="115">
        <v>42</v>
      </c>
      <c r="C103" s="116"/>
      <c r="D103" s="16" t="s">
        <v>107</v>
      </c>
      <c r="E103" s="10">
        <f t="shared" si="3"/>
        <v>327000</v>
      </c>
      <c r="F103" s="99">
        <f>F104</f>
        <v>-327000</v>
      </c>
      <c r="G103" s="99">
        <f>G104</f>
        <v>0</v>
      </c>
    </row>
    <row r="104" spans="1:7" ht="15.75" customHeight="1">
      <c r="A104" s="116"/>
      <c r="B104" s="116"/>
      <c r="C104" s="116">
        <v>421</v>
      </c>
      <c r="D104" s="17" t="s">
        <v>65</v>
      </c>
      <c r="E104" s="11">
        <v>327000</v>
      </c>
      <c r="F104" s="39">
        <v>-327000</v>
      </c>
      <c r="G104" s="39">
        <f>E104+F104</f>
        <v>0</v>
      </c>
    </row>
    <row r="105" spans="1:7" ht="15.75" customHeight="1">
      <c r="A105" s="149"/>
      <c r="B105" s="149"/>
      <c r="C105" s="149"/>
      <c r="D105" s="22" t="s">
        <v>109</v>
      </c>
      <c r="E105" s="38">
        <f>E107</f>
        <v>115000</v>
      </c>
      <c r="F105" s="38">
        <f>F107</f>
        <v>-115000</v>
      </c>
      <c r="G105" s="38">
        <f>G107</f>
        <v>0</v>
      </c>
    </row>
    <row r="106" spans="1:7" ht="15.75" customHeight="1">
      <c r="A106" s="116"/>
      <c r="B106" s="116"/>
      <c r="C106" s="116"/>
      <c r="D106" s="15" t="s">
        <v>19</v>
      </c>
      <c r="E106" s="10">
        <f>E105</f>
        <v>115000</v>
      </c>
      <c r="F106" s="10">
        <f>F105</f>
        <v>-115000</v>
      </c>
      <c r="G106" s="10">
        <f>G105</f>
        <v>0</v>
      </c>
    </row>
    <row r="107" spans="1:7" ht="15.75" customHeight="1">
      <c r="A107" s="115">
        <v>4</v>
      </c>
      <c r="B107" s="116"/>
      <c r="C107" s="116"/>
      <c r="D107" s="16" t="s">
        <v>60</v>
      </c>
      <c r="E107" s="10">
        <f aca="true" t="shared" si="4" ref="E107:G108">E108</f>
        <v>115000</v>
      </c>
      <c r="F107" s="10">
        <f t="shared" si="4"/>
        <v>-115000</v>
      </c>
      <c r="G107" s="10">
        <f t="shared" si="4"/>
        <v>0</v>
      </c>
    </row>
    <row r="108" spans="1:7" ht="15.75" customHeight="1">
      <c r="A108" s="116"/>
      <c r="B108" s="115">
        <v>42</v>
      </c>
      <c r="C108" s="116"/>
      <c r="D108" s="16" t="s">
        <v>107</v>
      </c>
      <c r="E108" s="10">
        <f t="shared" si="4"/>
        <v>115000</v>
      </c>
      <c r="F108" s="99">
        <f>F109</f>
        <v>-115000</v>
      </c>
      <c r="G108" s="99">
        <f>G109</f>
        <v>0</v>
      </c>
    </row>
    <row r="109" spans="1:7" ht="15.75" customHeight="1">
      <c r="A109" s="116"/>
      <c r="B109" s="116"/>
      <c r="C109" s="116">
        <v>421</v>
      </c>
      <c r="D109" s="17" t="s">
        <v>65</v>
      </c>
      <c r="E109" s="11">
        <v>115000</v>
      </c>
      <c r="F109" s="39">
        <v>-115000</v>
      </c>
      <c r="G109" s="39">
        <f>E109+F109</f>
        <v>0</v>
      </c>
    </row>
    <row r="110" spans="1:7" ht="15.75" customHeight="1">
      <c r="A110" s="149"/>
      <c r="B110" s="149"/>
      <c r="C110" s="149"/>
      <c r="D110" s="22" t="s">
        <v>110</v>
      </c>
      <c r="E110" s="38">
        <f>E112</f>
        <v>319000</v>
      </c>
      <c r="F110" s="38">
        <f>F112</f>
        <v>-319000</v>
      </c>
      <c r="G110" s="38">
        <f>G112</f>
        <v>0</v>
      </c>
    </row>
    <row r="111" spans="1:7" ht="15.75" customHeight="1">
      <c r="A111" s="116"/>
      <c r="B111" s="116"/>
      <c r="C111" s="116"/>
      <c r="D111" s="15" t="s">
        <v>19</v>
      </c>
      <c r="E111" s="10">
        <f>E110</f>
        <v>319000</v>
      </c>
      <c r="F111" s="10">
        <f>F110</f>
        <v>-319000</v>
      </c>
      <c r="G111" s="10">
        <f>G110</f>
        <v>0</v>
      </c>
    </row>
    <row r="112" spans="1:7" ht="15.75" customHeight="1">
      <c r="A112" s="115">
        <v>4</v>
      </c>
      <c r="B112" s="116"/>
      <c r="C112" s="116"/>
      <c r="D112" s="16" t="s">
        <v>60</v>
      </c>
      <c r="E112" s="10">
        <f aca="true" t="shared" si="5" ref="E112:G113">E113</f>
        <v>319000</v>
      </c>
      <c r="F112" s="10">
        <f t="shared" si="5"/>
        <v>-319000</v>
      </c>
      <c r="G112" s="10">
        <f t="shared" si="5"/>
        <v>0</v>
      </c>
    </row>
    <row r="113" spans="1:7" ht="15.75" customHeight="1">
      <c r="A113" s="116"/>
      <c r="B113" s="115">
        <v>42</v>
      </c>
      <c r="C113" s="116"/>
      <c r="D113" s="16" t="s">
        <v>107</v>
      </c>
      <c r="E113" s="10">
        <f t="shared" si="5"/>
        <v>319000</v>
      </c>
      <c r="F113" s="99">
        <f>F114</f>
        <v>-319000</v>
      </c>
      <c r="G113" s="99">
        <f>G114</f>
        <v>0</v>
      </c>
    </row>
    <row r="114" spans="1:7" ht="15.75" customHeight="1">
      <c r="A114" s="116"/>
      <c r="B114" s="116"/>
      <c r="C114" s="116">
        <v>421</v>
      </c>
      <c r="D114" s="17" t="s">
        <v>65</v>
      </c>
      <c r="E114" s="11">
        <v>319000</v>
      </c>
      <c r="F114" s="39">
        <v>-319000</v>
      </c>
      <c r="G114" s="39">
        <f>E114+F114</f>
        <v>0</v>
      </c>
    </row>
    <row r="115" spans="1:7" ht="15.75" customHeight="1">
      <c r="A115" s="149"/>
      <c r="B115" s="149"/>
      <c r="C115" s="149"/>
      <c r="D115" s="22" t="s">
        <v>235</v>
      </c>
      <c r="E115" s="38">
        <f>E117</f>
        <v>486000</v>
      </c>
      <c r="F115" s="38">
        <f>F117</f>
        <v>-486000</v>
      </c>
      <c r="G115" s="38">
        <f>G117</f>
        <v>0</v>
      </c>
    </row>
    <row r="116" spans="1:7" ht="15.75" customHeight="1">
      <c r="A116" s="116"/>
      <c r="B116" s="116"/>
      <c r="C116" s="116"/>
      <c r="D116" s="15" t="s">
        <v>19</v>
      </c>
      <c r="E116" s="10">
        <f>E115</f>
        <v>486000</v>
      </c>
      <c r="F116" s="10">
        <f>F115</f>
        <v>-486000</v>
      </c>
      <c r="G116" s="10">
        <f>G115</f>
        <v>0</v>
      </c>
    </row>
    <row r="117" spans="1:7" ht="15.75" customHeight="1">
      <c r="A117" s="115">
        <v>4</v>
      </c>
      <c r="B117" s="116"/>
      <c r="C117" s="116"/>
      <c r="D117" s="16" t="s">
        <v>60</v>
      </c>
      <c r="E117" s="10">
        <f aca="true" t="shared" si="6" ref="E117:G118">E118</f>
        <v>486000</v>
      </c>
      <c r="F117" s="10">
        <f t="shared" si="6"/>
        <v>-486000</v>
      </c>
      <c r="G117" s="10">
        <f t="shared" si="6"/>
        <v>0</v>
      </c>
    </row>
    <row r="118" spans="1:7" ht="15.75" customHeight="1">
      <c r="A118" s="116"/>
      <c r="B118" s="115">
        <v>42</v>
      </c>
      <c r="C118" s="116"/>
      <c r="D118" s="16" t="s">
        <v>107</v>
      </c>
      <c r="E118" s="10">
        <f t="shared" si="6"/>
        <v>486000</v>
      </c>
      <c r="F118" s="99">
        <f>F119</f>
        <v>-486000</v>
      </c>
      <c r="G118" s="99">
        <f>G119</f>
        <v>0</v>
      </c>
    </row>
    <row r="119" spans="1:7" ht="15.75" customHeight="1">
      <c r="A119" s="116"/>
      <c r="B119" s="116"/>
      <c r="C119" s="116">
        <v>421</v>
      </c>
      <c r="D119" s="17" t="s">
        <v>65</v>
      </c>
      <c r="E119" s="11">
        <v>486000</v>
      </c>
      <c r="F119" s="39">
        <v>-486000</v>
      </c>
      <c r="G119" s="39">
        <f>E119+F119</f>
        <v>0</v>
      </c>
    </row>
    <row r="120" spans="1:7" ht="29.25" customHeight="1">
      <c r="A120" s="149"/>
      <c r="B120" s="149"/>
      <c r="C120" s="149"/>
      <c r="D120" s="22" t="s">
        <v>111</v>
      </c>
      <c r="E120" s="38">
        <f>E122</f>
        <v>155000</v>
      </c>
      <c r="F120" s="38">
        <f>F122</f>
        <v>-155000</v>
      </c>
      <c r="G120" s="38">
        <f>G122</f>
        <v>0</v>
      </c>
    </row>
    <row r="121" spans="1:7" ht="15.75" customHeight="1">
      <c r="A121" s="116"/>
      <c r="B121" s="116"/>
      <c r="C121" s="116"/>
      <c r="D121" s="15" t="s">
        <v>19</v>
      </c>
      <c r="E121" s="10">
        <f>E120</f>
        <v>155000</v>
      </c>
      <c r="F121" s="10">
        <f>F120</f>
        <v>-155000</v>
      </c>
      <c r="G121" s="10">
        <f>G120</f>
        <v>0</v>
      </c>
    </row>
    <row r="122" spans="1:7" ht="15.75" customHeight="1">
      <c r="A122" s="115">
        <v>4</v>
      </c>
      <c r="B122" s="116"/>
      <c r="C122" s="116"/>
      <c r="D122" s="16" t="s">
        <v>60</v>
      </c>
      <c r="E122" s="10">
        <f aca="true" t="shared" si="7" ref="E122:G123">E123</f>
        <v>155000</v>
      </c>
      <c r="F122" s="10">
        <f t="shared" si="7"/>
        <v>-155000</v>
      </c>
      <c r="G122" s="10">
        <f t="shared" si="7"/>
        <v>0</v>
      </c>
    </row>
    <row r="123" spans="1:7" ht="15.75" customHeight="1">
      <c r="A123" s="116"/>
      <c r="B123" s="115">
        <v>42</v>
      </c>
      <c r="C123" s="116"/>
      <c r="D123" s="16" t="s">
        <v>107</v>
      </c>
      <c r="E123" s="10">
        <f t="shared" si="7"/>
        <v>155000</v>
      </c>
      <c r="F123" s="99">
        <f>SUM(F124)</f>
        <v>-155000</v>
      </c>
      <c r="G123" s="99">
        <f>SUM(G124)</f>
        <v>0</v>
      </c>
    </row>
    <row r="124" spans="1:7" ht="15.75" customHeight="1">
      <c r="A124" s="116"/>
      <c r="B124" s="116"/>
      <c r="C124" s="116">
        <v>421</v>
      </c>
      <c r="D124" s="17" t="s">
        <v>65</v>
      </c>
      <c r="E124" s="11">
        <v>155000</v>
      </c>
      <c r="F124" s="39">
        <v>-155000</v>
      </c>
      <c r="G124" s="39">
        <f>E124+F124</f>
        <v>0</v>
      </c>
    </row>
    <row r="125" spans="1:7" ht="30" customHeight="1">
      <c r="A125" s="149"/>
      <c r="B125" s="149"/>
      <c r="C125" s="149"/>
      <c r="D125" s="22" t="s">
        <v>112</v>
      </c>
      <c r="E125" s="38">
        <f>E127</f>
        <v>115000</v>
      </c>
      <c r="F125" s="38">
        <f>F127</f>
        <v>-115000</v>
      </c>
      <c r="G125" s="38">
        <f>G127</f>
        <v>0</v>
      </c>
    </row>
    <row r="126" spans="1:7" ht="15.75" customHeight="1">
      <c r="A126" s="116"/>
      <c r="B126" s="116"/>
      <c r="C126" s="116"/>
      <c r="D126" s="15" t="s">
        <v>19</v>
      </c>
      <c r="E126" s="10">
        <f>E125</f>
        <v>115000</v>
      </c>
      <c r="F126" s="10">
        <f>F125</f>
        <v>-115000</v>
      </c>
      <c r="G126" s="10">
        <f>G125</f>
        <v>0</v>
      </c>
    </row>
    <row r="127" spans="1:7" ht="15.75" customHeight="1">
      <c r="A127" s="115">
        <v>4</v>
      </c>
      <c r="B127" s="116"/>
      <c r="C127" s="116"/>
      <c r="D127" s="16" t="s">
        <v>60</v>
      </c>
      <c r="E127" s="10">
        <f aca="true" t="shared" si="8" ref="E127:G128">E128</f>
        <v>115000</v>
      </c>
      <c r="F127" s="10">
        <f t="shared" si="8"/>
        <v>-115000</v>
      </c>
      <c r="G127" s="10">
        <f t="shared" si="8"/>
        <v>0</v>
      </c>
    </row>
    <row r="128" spans="1:7" ht="15.75" customHeight="1">
      <c r="A128" s="116"/>
      <c r="B128" s="115">
        <v>42</v>
      </c>
      <c r="C128" s="116"/>
      <c r="D128" s="16" t="s">
        <v>107</v>
      </c>
      <c r="E128" s="10">
        <f t="shared" si="8"/>
        <v>115000</v>
      </c>
      <c r="F128" s="99">
        <f>F129</f>
        <v>-115000</v>
      </c>
      <c r="G128" s="99">
        <f>G129</f>
        <v>0</v>
      </c>
    </row>
    <row r="129" spans="1:7" ht="15.75" customHeight="1">
      <c r="A129" s="116"/>
      <c r="B129" s="116"/>
      <c r="C129" s="116">
        <v>421</v>
      </c>
      <c r="D129" s="17" t="s">
        <v>65</v>
      </c>
      <c r="E129" s="11">
        <v>115000</v>
      </c>
      <c r="F129" s="39">
        <v>-115000</v>
      </c>
      <c r="G129" s="39">
        <f>E129+F129</f>
        <v>0</v>
      </c>
    </row>
    <row r="130" spans="1:7" ht="15.75" customHeight="1">
      <c r="A130" s="149"/>
      <c r="B130" s="149"/>
      <c r="C130" s="149"/>
      <c r="D130" s="22" t="s">
        <v>113</v>
      </c>
      <c r="E130" s="38">
        <f>E132</f>
        <v>115000</v>
      </c>
      <c r="F130" s="38">
        <f>F132</f>
        <v>-115000</v>
      </c>
      <c r="G130" s="38">
        <f>G132</f>
        <v>0</v>
      </c>
    </row>
    <row r="131" spans="1:7" ht="15.75" customHeight="1">
      <c r="A131" s="116"/>
      <c r="B131" s="116"/>
      <c r="C131" s="116"/>
      <c r="D131" s="15" t="s">
        <v>19</v>
      </c>
      <c r="E131" s="10">
        <f>E130</f>
        <v>115000</v>
      </c>
      <c r="F131" s="10">
        <f>F130</f>
        <v>-115000</v>
      </c>
      <c r="G131" s="10">
        <f>G130</f>
        <v>0</v>
      </c>
    </row>
    <row r="132" spans="1:7" ht="15.75" customHeight="1">
      <c r="A132" s="115">
        <v>4</v>
      </c>
      <c r="B132" s="116"/>
      <c r="C132" s="116"/>
      <c r="D132" s="16" t="s">
        <v>60</v>
      </c>
      <c r="E132" s="10">
        <f aca="true" t="shared" si="9" ref="E132:G133">E133</f>
        <v>115000</v>
      </c>
      <c r="F132" s="10">
        <f t="shared" si="9"/>
        <v>-115000</v>
      </c>
      <c r="G132" s="10">
        <f t="shared" si="9"/>
        <v>0</v>
      </c>
    </row>
    <row r="133" spans="1:7" ht="15.75" customHeight="1">
      <c r="A133" s="116"/>
      <c r="B133" s="115">
        <v>42</v>
      </c>
      <c r="C133" s="116"/>
      <c r="D133" s="16" t="s">
        <v>107</v>
      </c>
      <c r="E133" s="10">
        <f t="shared" si="9"/>
        <v>115000</v>
      </c>
      <c r="F133" s="99">
        <f>F134</f>
        <v>-115000</v>
      </c>
      <c r="G133" s="99">
        <f>G134</f>
        <v>0</v>
      </c>
    </row>
    <row r="134" spans="1:7" ht="15.75" customHeight="1">
      <c r="A134" s="116"/>
      <c r="B134" s="116"/>
      <c r="C134" s="116">
        <v>421</v>
      </c>
      <c r="D134" s="17" t="s">
        <v>65</v>
      </c>
      <c r="E134" s="11">
        <v>115000</v>
      </c>
      <c r="F134" s="39">
        <v>-115000</v>
      </c>
      <c r="G134" s="39">
        <f>E134+F134</f>
        <v>0</v>
      </c>
    </row>
    <row r="135" spans="1:7" ht="15.75" customHeight="1">
      <c r="A135" s="149"/>
      <c r="B135" s="149"/>
      <c r="C135" s="149"/>
      <c r="D135" s="22" t="s">
        <v>114</v>
      </c>
      <c r="E135" s="38">
        <f>E137</f>
        <v>107000</v>
      </c>
      <c r="F135" s="38">
        <f>F137</f>
        <v>-107000</v>
      </c>
      <c r="G135" s="38">
        <f>G137</f>
        <v>0</v>
      </c>
    </row>
    <row r="136" spans="1:7" ht="15.75" customHeight="1">
      <c r="A136" s="116"/>
      <c r="B136" s="116"/>
      <c r="C136" s="116"/>
      <c r="D136" s="15" t="s">
        <v>19</v>
      </c>
      <c r="E136" s="10">
        <f>E135</f>
        <v>107000</v>
      </c>
      <c r="F136" s="10">
        <f>F135</f>
        <v>-107000</v>
      </c>
      <c r="G136" s="10">
        <f>G135</f>
        <v>0</v>
      </c>
    </row>
    <row r="137" spans="1:7" ht="15.75" customHeight="1">
      <c r="A137" s="115">
        <v>4</v>
      </c>
      <c r="B137" s="116"/>
      <c r="C137" s="116"/>
      <c r="D137" s="16" t="s">
        <v>60</v>
      </c>
      <c r="E137" s="10">
        <f aca="true" t="shared" si="10" ref="E137:G138">E138</f>
        <v>107000</v>
      </c>
      <c r="F137" s="10">
        <f t="shared" si="10"/>
        <v>-107000</v>
      </c>
      <c r="G137" s="10">
        <f t="shared" si="10"/>
        <v>0</v>
      </c>
    </row>
    <row r="138" spans="1:7" ht="15.75" customHeight="1">
      <c r="A138" s="116"/>
      <c r="B138" s="115">
        <v>42</v>
      </c>
      <c r="C138" s="116"/>
      <c r="D138" s="16" t="s">
        <v>107</v>
      </c>
      <c r="E138" s="10">
        <f t="shared" si="10"/>
        <v>107000</v>
      </c>
      <c r="F138" s="99">
        <f>F139</f>
        <v>-107000</v>
      </c>
      <c r="G138" s="99">
        <f>G139</f>
        <v>0</v>
      </c>
    </row>
    <row r="139" spans="1:7" ht="15.75" customHeight="1">
      <c r="A139" s="116"/>
      <c r="B139" s="116"/>
      <c r="C139" s="116">
        <v>421</v>
      </c>
      <c r="D139" s="17" t="s">
        <v>65</v>
      </c>
      <c r="E139" s="11">
        <v>107000</v>
      </c>
      <c r="F139" s="39">
        <v>-107000</v>
      </c>
      <c r="G139" s="39">
        <f>E139+F139</f>
        <v>0</v>
      </c>
    </row>
    <row r="140" spans="1:7" ht="15.75" customHeight="1">
      <c r="A140" s="149"/>
      <c r="B140" s="149"/>
      <c r="C140" s="149"/>
      <c r="D140" s="22" t="s">
        <v>115</v>
      </c>
      <c r="E140" s="38">
        <f>E142</f>
        <v>140000</v>
      </c>
      <c r="F140" s="38">
        <f>F142</f>
        <v>-140000</v>
      </c>
      <c r="G140" s="38">
        <f>G142</f>
        <v>0</v>
      </c>
    </row>
    <row r="141" spans="1:7" ht="15.75" customHeight="1">
      <c r="A141" s="116"/>
      <c r="B141" s="116"/>
      <c r="C141" s="116"/>
      <c r="D141" s="15" t="s">
        <v>19</v>
      </c>
      <c r="E141" s="10">
        <f>E140</f>
        <v>140000</v>
      </c>
      <c r="F141" s="10">
        <f>F140</f>
        <v>-140000</v>
      </c>
      <c r="G141" s="10">
        <f>G140</f>
        <v>0</v>
      </c>
    </row>
    <row r="142" spans="1:7" ht="15.75" customHeight="1">
      <c r="A142" s="115">
        <v>4</v>
      </c>
      <c r="B142" s="116"/>
      <c r="C142" s="116"/>
      <c r="D142" s="16" t="s">
        <v>60</v>
      </c>
      <c r="E142" s="10">
        <f aca="true" t="shared" si="11" ref="E142:G143">E143</f>
        <v>140000</v>
      </c>
      <c r="F142" s="10">
        <f t="shared" si="11"/>
        <v>-140000</v>
      </c>
      <c r="G142" s="10">
        <f t="shared" si="11"/>
        <v>0</v>
      </c>
    </row>
    <row r="143" spans="1:7" ht="15.75" customHeight="1">
      <c r="A143" s="116"/>
      <c r="B143" s="115">
        <v>42</v>
      </c>
      <c r="C143" s="116"/>
      <c r="D143" s="16" t="s">
        <v>107</v>
      </c>
      <c r="E143" s="10">
        <f t="shared" si="11"/>
        <v>140000</v>
      </c>
      <c r="F143" s="99">
        <f>F144</f>
        <v>-140000</v>
      </c>
      <c r="G143" s="99">
        <f>G144</f>
        <v>0</v>
      </c>
    </row>
    <row r="144" spans="1:7" ht="15.75" customHeight="1">
      <c r="A144" s="116"/>
      <c r="B144" s="116"/>
      <c r="C144" s="116">
        <v>421</v>
      </c>
      <c r="D144" s="17" t="s">
        <v>65</v>
      </c>
      <c r="E144" s="11">
        <v>140000</v>
      </c>
      <c r="F144" s="7">
        <v>-140000</v>
      </c>
      <c r="G144" s="7">
        <f>E144+F144</f>
        <v>0</v>
      </c>
    </row>
    <row r="145" spans="1:7" ht="15.75" customHeight="1">
      <c r="A145" s="149"/>
      <c r="B145" s="149"/>
      <c r="C145" s="149"/>
      <c r="D145" s="22" t="s">
        <v>116</v>
      </c>
      <c r="E145" s="38">
        <f>E147</f>
        <v>70000</v>
      </c>
      <c r="F145" s="38">
        <f>F147</f>
        <v>-70000</v>
      </c>
      <c r="G145" s="38">
        <f>G147</f>
        <v>0</v>
      </c>
    </row>
    <row r="146" spans="1:7" ht="15.75" customHeight="1">
      <c r="A146" s="116"/>
      <c r="B146" s="116"/>
      <c r="C146" s="116"/>
      <c r="D146" s="15" t="s">
        <v>19</v>
      </c>
      <c r="E146" s="10">
        <f>E145</f>
        <v>70000</v>
      </c>
      <c r="F146" s="10">
        <f>F145</f>
        <v>-70000</v>
      </c>
      <c r="G146" s="10">
        <f>G145</f>
        <v>0</v>
      </c>
    </row>
    <row r="147" spans="1:7" ht="15.75" customHeight="1">
      <c r="A147" s="115">
        <v>4</v>
      </c>
      <c r="B147" s="116"/>
      <c r="C147" s="116"/>
      <c r="D147" s="16" t="s">
        <v>60</v>
      </c>
      <c r="E147" s="10">
        <f aca="true" t="shared" si="12" ref="E147:G148">E148</f>
        <v>70000</v>
      </c>
      <c r="F147" s="10">
        <f t="shared" si="12"/>
        <v>-70000</v>
      </c>
      <c r="G147" s="10">
        <f t="shared" si="12"/>
        <v>0</v>
      </c>
    </row>
    <row r="148" spans="1:7" ht="15.75" customHeight="1">
      <c r="A148" s="116"/>
      <c r="B148" s="115">
        <v>42</v>
      </c>
      <c r="C148" s="116"/>
      <c r="D148" s="16" t="s">
        <v>107</v>
      </c>
      <c r="E148" s="10">
        <f t="shared" si="12"/>
        <v>70000</v>
      </c>
      <c r="F148" s="99">
        <f>F149</f>
        <v>-70000</v>
      </c>
      <c r="G148" s="99">
        <f>G149</f>
        <v>0</v>
      </c>
    </row>
    <row r="149" spans="1:7" ht="15.75" customHeight="1">
      <c r="A149" s="116"/>
      <c r="B149" s="116"/>
      <c r="C149" s="116">
        <v>421</v>
      </c>
      <c r="D149" s="17" t="s">
        <v>65</v>
      </c>
      <c r="E149" s="11">
        <v>70000</v>
      </c>
      <c r="F149" s="7">
        <v>-70000</v>
      </c>
      <c r="G149" s="7">
        <f>E149+F149</f>
        <v>0</v>
      </c>
    </row>
    <row r="150" spans="1:7" ht="15.75" customHeight="1">
      <c r="A150" s="149"/>
      <c r="B150" s="149"/>
      <c r="C150" s="149"/>
      <c r="D150" s="22" t="s">
        <v>117</v>
      </c>
      <c r="E150" s="38">
        <f>E152</f>
        <v>138000</v>
      </c>
      <c r="F150" s="38">
        <f>F152</f>
        <v>-138000</v>
      </c>
      <c r="G150" s="38">
        <f>G152</f>
        <v>0</v>
      </c>
    </row>
    <row r="151" spans="1:7" ht="15.75" customHeight="1">
      <c r="A151" s="116"/>
      <c r="B151" s="116"/>
      <c r="C151" s="116"/>
      <c r="D151" s="15" t="s">
        <v>19</v>
      </c>
      <c r="E151" s="10">
        <f>E150</f>
        <v>138000</v>
      </c>
      <c r="F151" s="10">
        <f>F150</f>
        <v>-138000</v>
      </c>
      <c r="G151" s="10">
        <f>G150</f>
        <v>0</v>
      </c>
    </row>
    <row r="152" spans="1:7" ht="15.75" customHeight="1">
      <c r="A152" s="115">
        <v>4</v>
      </c>
      <c r="B152" s="116"/>
      <c r="C152" s="116"/>
      <c r="D152" s="16" t="s">
        <v>60</v>
      </c>
      <c r="E152" s="10">
        <f aca="true" t="shared" si="13" ref="E152:G153">E153</f>
        <v>138000</v>
      </c>
      <c r="F152" s="10">
        <f t="shared" si="13"/>
        <v>-138000</v>
      </c>
      <c r="G152" s="10">
        <f t="shared" si="13"/>
        <v>0</v>
      </c>
    </row>
    <row r="153" spans="1:7" ht="15.75" customHeight="1">
      <c r="A153" s="116"/>
      <c r="B153" s="115">
        <v>42</v>
      </c>
      <c r="C153" s="116"/>
      <c r="D153" s="16" t="s">
        <v>107</v>
      </c>
      <c r="E153" s="10">
        <f t="shared" si="13"/>
        <v>138000</v>
      </c>
      <c r="F153" s="99">
        <f>F154</f>
        <v>-138000</v>
      </c>
      <c r="G153" s="99">
        <f>G154</f>
        <v>0</v>
      </c>
    </row>
    <row r="154" spans="1:7" ht="15.75" customHeight="1">
      <c r="A154" s="116"/>
      <c r="B154" s="116"/>
      <c r="C154" s="116">
        <v>421</v>
      </c>
      <c r="D154" s="17" t="s">
        <v>65</v>
      </c>
      <c r="E154" s="11">
        <v>138000</v>
      </c>
      <c r="F154" s="7">
        <v>-138000</v>
      </c>
      <c r="G154" s="7">
        <f>E154+F154</f>
        <v>0</v>
      </c>
    </row>
    <row r="155" spans="1:7" ht="15.75" customHeight="1">
      <c r="A155" s="149"/>
      <c r="B155" s="149"/>
      <c r="C155" s="149"/>
      <c r="D155" s="22" t="s">
        <v>118</v>
      </c>
      <c r="E155" s="38">
        <f>E157</f>
        <v>33000</v>
      </c>
      <c r="F155" s="38">
        <f>F157</f>
        <v>-33000</v>
      </c>
      <c r="G155" s="38">
        <f>G157</f>
        <v>0</v>
      </c>
    </row>
    <row r="156" spans="1:7" ht="15.75" customHeight="1">
      <c r="A156" s="116"/>
      <c r="B156" s="116"/>
      <c r="C156" s="116"/>
      <c r="D156" s="15" t="s">
        <v>19</v>
      </c>
      <c r="E156" s="10">
        <f>E155</f>
        <v>33000</v>
      </c>
      <c r="F156" s="10">
        <f>F155</f>
        <v>-33000</v>
      </c>
      <c r="G156" s="10">
        <f>G155</f>
        <v>0</v>
      </c>
    </row>
    <row r="157" spans="1:7" ht="15.75" customHeight="1">
      <c r="A157" s="115">
        <v>4</v>
      </c>
      <c r="B157" s="116"/>
      <c r="C157" s="116"/>
      <c r="D157" s="16" t="s">
        <v>60</v>
      </c>
      <c r="E157" s="10">
        <f aca="true" t="shared" si="14" ref="E157:G158">E158</f>
        <v>33000</v>
      </c>
      <c r="F157" s="10">
        <f t="shared" si="14"/>
        <v>-33000</v>
      </c>
      <c r="G157" s="10">
        <f t="shared" si="14"/>
        <v>0</v>
      </c>
    </row>
    <row r="158" spans="1:7" ht="15.75" customHeight="1">
      <c r="A158" s="116"/>
      <c r="B158" s="115">
        <v>42</v>
      </c>
      <c r="C158" s="116"/>
      <c r="D158" s="16" t="s">
        <v>107</v>
      </c>
      <c r="E158" s="10">
        <f t="shared" si="14"/>
        <v>33000</v>
      </c>
      <c r="F158" s="99">
        <f>F159</f>
        <v>-33000</v>
      </c>
      <c r="G158" s="99">
        <f>G159</f>
        <v>0</v>
      </c>
    </row>
    <row r="159" spans="1:7" ht="15.75" customHeight="1">
      <c r="A159" s="116"/>
      <c r="B159" s="116"/>
      <c r="C159" s="116">
        <v>421</v>
      </c>
      <c r="D159" s="17" t="s">
        <v>65</v>
      </c>
      <c r="E159" s="11">
        <v>33000</v>
      </c>
      <c r="F159" s="39">
        <v>-33000</v>
      </c>
      <c r="G159" s="39">
        <f>E159+F159</f>
        <v>0</v>
      </c>
    </row>
    <row r="160" spans="1:7" ht="15.75" customHeight="1">
      <c r="A160" s="149"/>
      <c r="B160" s="149"/>
      <c r="C160" s="149"/>
      <c r="D160" s="22" t="s">
        <v>119</v>
      </c>
      <c r="E160" s="38">
        <f>E162</f>
        <v>106000</v>
      </c>
      <c r="F160" s="38">
        <f>F162</f>
        <v>-106000</v>
      </c>
      <c r="G160" s="38">
        <f>G162</f>
        <v>0</v>
      </c>
    </row>
    <row r="161" spans="1:7" ht="15.75" customHeight="1">
      <c r="A161" s="116"/>
      <c r="B161" s="116"/>
      <c r="C161" s="116"/>
      <c r="D161" s="15" t="s">
        <v>19</v>
      </c>
      <c r="E161" s="10">
        <f>E160</f>
        <v>106000</v>
      </c>
      <c r="F161" s="10">
        <f>F160</f>
        <v>-106000</v>
      </c>
      <c r="G161" s="10">
        <f>G160</f>
        <v>0</v>
      </c>
    </row>
    <row r="162" spans="1:7" ht="15.75" customHeight="1">
      <c r="A162" s="115">
        <v>4</v>
      </c>
      <c r="B162" s="116"/>
      <c r="C162" s="116"/>
      <c r="D162" s="16" t="s">
        <v>60</v>
      </c>
      <c r="E162" s="10">
        <f aca="true" t="shared" si="15" ref="E162:G163">E163</f>
        <v>106000</v>
      </c>
      <c r="F162" s="10">
        <f t="shared" si="15"/>
        <v>-106000</v>
      </c>
      <c r="G162" s="10">
        <f t="shared" si="15"/>
        <v>0</v>
      </c>
    </row>
    <row r="163" spans="1:7" ht="15.75" customHeight="1">
      <c r="A163" s="116"/>
      <c r="B163" s="115">
        <v>42</v>
      </c>
      <c r="C163" s="116"/>
      <c r="D163" s="16" t="s">
        <v>107</v>
      </c>
      <c r="E163" s="10">
        <f t="shared" si="15"/>
        <v>106000</v>
      </c>
      <c r="F163" s="99">
        <f>F164</f>
        <v>-106000</v>
      </c>
      <c r="G163" s="99">
        <f>G164</f>
        <v>0</v>
      </c>
    </row>
    <row r="164" spans="1:7" ht="15.75" customHeight="1">
      <c r="A164" s="116"/>
      <c r="B164" s="116"/>
      <c r="C164" s="116">
        <v>421</v>
      </c>
      <c r="D164" s="17" t="s">
        <v>65</v>
      </c>
      <c r="E164" s="11">
        <v>106000</v>
      </c>
      <c r="F164" s="39">
        <v>-106000</v>
      </c>
      <c r="G164" s="39">
        <f>E164+F164</f>
        <v>0</v>
      </c>
    </row>
    <row r="165" spans="1:7" ht="33.75" customHeight="1">
      <c r="A165" s="149"/>
      <c r="B165" s="149"/>
      <c r="C165" s="149"/>
      <c r="D165" s="22" t="s">
        <v>120</v>
      </c>
      <c r="E165" s="38">
        <f>E167</f>
        <v>5054000</v>
      </c>
      <c r="F165" s="38">
        <f>F167</f>
        <v>-5054000</v>
      </c>
      <c r="G165" s="38">
        <f>G167</f>
        <v>0</v>
      </c>
    </row>
    <row r="166" spans="1:7" ht="15.75" customHeight="1">
      <c r="A166" s="116"/>
      <c r="B166" s="116"/>
      <c r="C166" s="116"/>
      <c r="D166" s="15" t="s">
        <v>19</v>
      </c>
      <c r="E166" s="10">
        <f>E165</f>
        <v>5054000</v>
      </c>
      <c r="F166" s="10">
        <f>F165</f>
        <v>-5054000</v>
      </c>
      <c r="G166" s="10">
        <f>G165</f>
        <v>0</v>
      </c>
    </row>
    <row r="167" spans="1:7" ht="15.75" customHeight="1">
      <c r="A167" s="115">
        <v>4</v>
      </c>
      <c r="B167" s="116"/>
      <c r="C167" s="116"/>
      <c r="D167" s="16" t="s">
        <v>60</v>
      </c>
      <c r="E167" s="10">
        <f aca="true" t="shared" si="16" ref="E167:G168">E168</f>
        <v>5054000</v>
      </c>
      <c r="F167" s="10">
        <f t="shared" si="16"/>
        <v>-5054000</v>
      </c>
      <c r="G167" s="10">
        <f t="shared" si="16"/>
        <v>0</v>
      </c>
    </row>
    <row r="168" spans="1:7" ht="15.75" customHeight="1">
      <c r="A168" s="116"/>
      <c r="B168" s="115">
        <v>42</v>
      </c>
      <c r="C168" s="116"/>
      <c r="D168" s="16" t="s">
        <v>107</v>
      </c>
      <c r="E168" s="10">
        <f t="shared" si="16"/>
        <v>5054000</v>
      </c>
      <c r="F168" s="99">
        <f>F169</f>
        <v>-5054000</v>
      </c>
      <c r="G168" s="99">
        <f>G169</f>
        <v>0</v>
      </c>
    </row>
    <row r="169" spans="1:7" ht="15.75" customHeight="1">
      <c r="A169" s="116"/>
      <c r="B169" s="116"/>
      <c r="C169" s="116">
        <v>421</v>
      </c>
      <c r="D169" s="17" t="s">
        <v>65</v>
      </c>
      <c r="E169" s="11">
        <v>5054000</v>
      </c>
      <c r="F169" s="39">
        <v>-5054000</v>
      </c>
      <c r="G169" s="39">
        <f>E169+F169</f>
        <v>0</v>
      </c>
    </row>
    <row r="170" spans="1:7" ht="15.75" customHeight="1">
      <c r="A170" s="149"/>
      <c r="B170" s="149"/>
      <c r="C170" s="149"/>
      <c r="D170" s="22" t="s">
        <v>121</v>
      </c>
      <c r="E170" s="38">
        <f>E172</f>
        <v>312159.53</v>
      </c>
      <c r="F170" s="38">
        <f>F172</f>
        <v>-312159.53</v>
      </c>
      <c r="G170" s="38">
        <f>G172</f>
        <v>0</v>
      </c>
    </row>
    <row r="171" spans="1:7" ht="15.75" customHeight="1">
      <c r="A171" s="116"/>
      <c r="B171" s="116"/>
      <c r="C171" s="116"/>
      <c r="D171" s="15" t="s">
        <v>19</v>
      </c>
      <c r="E171" s="10">
        <f>E170</f>
        <v>312159.53</v>
      </c>
      <c r="F171" s="10">
        <f>F170</f>
        <v>-312159.53</v>
      </c>
      <c r="G171" s="10">
        <f>G170</f>
        <v>0</v>
      </c>
    </row>
    <row r="172" spans="1:7" ht="15.75" customHeight="1">
      <c r="A172" s="115">
        <v>4</v>
      </c>
      <c r="B172" s="116"/>
      <c r="C172" s="116"/>
      <c r="D172" s="16" t="s">
        <v>60</v>
      </c>
      <c r="E172" s="10">
        <f aca="true" t="shared" si="17" ref="E172:G173">E173</f>
        <v>312159.53</v>
      </c>
      <c r="F172" s="10">
        <f t="shared" si="17"/>
        <v>-312159.53</v>
      </c>
      <c r="G172" s="10">
        <f t="shared" si="17"/>
        <v>0</v>
      </c>
    </row>
    <row r="173" spans="1:7" ht="15.75" customHeight="1">
      <c r="A173" s="116"/>
      <c r="B173" s="115">
        <v>42</v>
      </c>
      <c r="C173" s="116"/>
      <c r="D173" s="16" t="s">
        <v>107</v>
      </c>
      <c r="E173" s="10">
        <f t="shared" si="17"/>
        <v>312159.53</v>
      </c>
      <c r="F173" s="99">
        <f>F174</f>
        <v>-312159.53</v>
      </c>
      <c r="G173" s="99">
        <f>G174</f>
        <v>0</v>
      </c>
    </row>
    <row r="174" spans="1:7" ht="15.75" customHeight="1">
      <c r="A174" s="116"/>
      <c r="B174" s="116"/>
      <c r="C174" s="116">
        <v>421</v>
      </c>
      <c r="D174" s="17" t="s">
        <v>65</v>
      </c>
      <c r="E174" s="11">
        <v>312159.53</v>
      </c>
      <c r="F174" s="39">
        <v>-312159.53</v>
      </c>
      <c r="G174" s="39">
        <f>E174+F174</f>
        <v>0</v>
      </c>
    </row>
    <row r="175" spans="1:7" ht="15.75" customHeight="1">
      <c r="A175" s="149"/>
      <c r="B175" s="149"/>
      <c r="C175" s="149"/>
      <c r="D175" s="22" t="s">
        <v>122</v>
      </c>
      <c r="E175" s="38">
        <f>E177</f>
        <v>302706</v>
      </c>
      <c r="F175" s="38">
        <f>F177</f>
        <v>-294206</v>
      </c>
      <c r="G175" s="38">
        <f>G177</f>
        <v>8500</v>
      </c>
    </row>
    <row r="176" spans="1:7" ht="15.75" customHeight="1">
      <c r="A176" s="116"/>
      <c r="B176" s="116"/>
      <c r="C176" s="116"/>
      <c r="D176" s="15" t="s">
        <v>19</v>
      </c>
      <c r="E176" s="10">
        <f>E175</f>
        <v>302706</v>
      </c>
      <c r="F176" s="10">
        <f>F175</f>
        <v>-294206</v>
      </c>
      <c r="G176" s="10">
        <f>G175</f>
        <v>8500</v>
      </c>
    </row>
    <row r="177" spans="1:7" ht="15.75" customHeight="1">
      <c r="A177" s="115">
        <v>4</v>
      </c>
      <c r="B177" s="116"/>
      <c r="C177" s="116"/>
      <c r="D177" s="16" t="s">
        <v>60</v>
      </c>
      <c r="E177" s="10">
        <f aca="true" t="shared" si="18" ref="E177:G178">E178</f>
        <v>302706</v>
      </c>
      <c r="F177" s="10">
        <f t="shared" si="18"/>
        <v>-294206</v>
      </c>
      <c r="G177" s="10">
        <f t="shared" si="18"/>
        <v>8500</v>
      </c>
    </row>
    <row r="178" spans="1:7" ht="15.75" customHeight="1">
      <c r="A178" s="116"/>
      <c r="B178" s="115">
        <v>42</v>
      </c>
      <c r="C178" s="116"/>
      <c r="D178" s="16" t="s">
        <v>107</v>
      </c>
      <c r="E178" s="10">
        <f t="shared" si="18"/>
        <v>302706</v>
      </c>
      <c r="F178" s="99">
        <f>F179</f>
        <v>-294206</v>
      </c>
      <c r="G178" s="99">
        <f>G179</f>
        <v>8500</v>
      </c>
    </row>
    <row r="179" spans="1:7" ht="15.75" customHeight="1">
      <c r="A179" s="116"/>
      <c r="B179" s="116"/>
      <c r="C179" s="116">
        <v>421</v>
      </c>
      <c r="D179" s="17" t="s">
        <v>65</v>
      </c>
      <c r="E179" s="11">
        <v>302706</v>
      </c>
      <c r="F179" s="39">
        <v>-294206</v>
      </c>
      <c r="G179" s="39">
        <f>E179+F179</f>
        <v>8500</v>
      </c>
    </row>
    <row r="180" spans="1:7" ht="15.75" customHeight="1">
      <c r="A180" s="149"/>
      <c r="B180" s="149"/>
      <c r="C180" s="149"/>
      <c r="D180" s="22" t="s">
        <v>123</v>
      </c>
      <c r="E180" s="38">
        <f>E182</f>
        <v>1218859.31</v>
      </c>
      <c r="F180" s="38">
        <f>F182</f>
        <v>-1218859.31</v>
      </c>
      <c r="G180" s="38">
        <f>G182</f>
        <v>0</v>
      </c>
    </row>
    <row r="181" spans="1:7" ht="15.75" customHeight="1">
      <c r="A181" s="116"/>
      <c r="B181" s="116"/>
      <c r="C181" s="116"/>
      <c r="D181" s="15" t="s">
        <v>19</v>
      </c>
      <c r="E181" s="10">
        <f>E180</f>
        <v>1218859.31</v>
      </c>
      <c r="F181" s="10">
        <f>F180</f>
        <v>-1218859.31</v>
      </c>
      <c r="G181" s="10">
        <f>G180</f>
        <v>0</v>
      </c>
    </row>
    <row r="182" spans="1:7" ht="15.75" customHeight="1">
      <c r="A182" s="115">
        <v>4</v>
      </c>
      <c r="B182" s="116"/>
      <c r="C182" s="116"/>
      <c r="D182" s="16" t="s">
        <v>60</v>
      </c>
      <c r="E182" s="10">
        <f aca="true" t="shared" si="19" ref="E182:G183">E183</f>
        <v>1218859.31</v>
      </c>
      <c r="F182" s="10">
        <f t="shared" si="19"/>
        <v>-1218859.31</v>
      </c>
      <c r="G182" s="10">
        <f t="shared" si="19"/>
        <v>0</v>
      </c>
    </row>
    <row r="183" spans="1:7" ht="15.75" customHeight="1">
      <c r="A183" s="116"/>
      <c r="B183" s="115">
        <v>42</v>
      </c>
      <c r="C183" s="116"/>
      <c r="D183" s="16" t="s">
        <v>107</v>
      </c>
      <c r="E183" s="10">
        <f t="shared" si="19"/>
        <v>1218859.31</v>
      </c>
      <c r="F183" s="99">
        <f>F184</f>
        <v>-1218859.31</v>
      </c>
      <c r="G183" s="99">
        <f>G184</f>
        <v>0</v>
      </c>
    </row>
    <row r="184" spans="1:7" ht="15.75" customHeight="1">
      <c r="A184" s="116"/>
      <c r="B184" s="116"/>
      <c r="C184" s="116">
        <v>421</v>
      </c>
      <c r="D184" s="17" t="s">
        <v>65</v>
      </c>
      <c r="E184" s="11">
        <v>1218859.31</v>
      </c>
      <c r="F184" s="39">
        <v>-1218859.31</v>
      </c>
      <c r="G184" s="39">
        <f>E184+F184</f>
        <v>0</v>
      </c>
    </row>
    <row r="185" spans="1:7" ht="27.75" customHeight="1">
      <c r="A185" s="149"/>
      <c r="B185" s="149"/>
      <c r="C185" s="149"/>
      <c r="D185" s="22" t="s">
        <v>124</v>
      </c>
      <c r="E185" s="38">
        <f>E187</f>
        <v>442500</v>
      </c>
      <c r="F185" s="38">
        <f>F187</f>
        <v>-442500</v>
      </c>
      <c r="G185" s="38">
        <f>G187</f>
        <v>0</v>
      </c>
    </row>
    <row r="186" spans="1:7" ht="15.75" customHeight="1">
      <c r="A186" s="116"/>
      <c r="B186" s="116"/>
      <c r="C186" s="116"/>
      <c r="D186" s="15" t="s">
        <v>19</v>
      </c>
      <c r="E186" s="10">
        <f>E185</f>
        <v>442500</v>
      </c>
      <c r="F186" s="10">
        <f>F185</f>
        <v>-442500</v>
      </c>
      <c r="G186" s="10">
        <f>G185</f>
        <v>0</v>
      </c>
    </row>
    <row r="187" spans="1:7" ht="15.75" customHeight="1">
      <c r="A187" s="115">
        <v>4</v>
      </c>
      <c r="B187" s="116"/>
      <c r="C187" s="116"/>
      <c r="D187" s="16" t="s">
        <v>60</v>
      </c>
      <c r="E187" s="10">
        <f aca="true" t="shared" si="20" ref="E187:G188">E188</f>
        <v>442500</v>
      </c>
      <c r="F187" s="10">
        <f t="shared" si="20"/>
        <v>-442500</v>
      </c>
      <c r="G187" s="10">
        <f t="shared" si="20"/>
        <v>0</v>
      </c>
    </row>
    <row r="188" spans="1:7" ht="15.75" customHeight="1">
      <c r="A188" s="116"/>
      <c r="B188" s="115">
        <v>42</v>
      </c>
      <c r="C188" s="116"/>
      <c r="D188" s="16" t="s">
        <v>107</v>
      </c>
      <c r="E188" s="10">
        <f t="shared" si="20"/>
        <v>442500</v>
      </c>
      <c r="F188" s="99">
        <f>F189</f>
        <v>-442500</v>
      </c>
      <c r="G188" s="99">
        <f>G189</f>
        <v>0</v>
      </c>
    </row>
    <row r="189" spans="1:7" ht="15.75" customHeight="1">
      <c r="A189" s="116"/>
      <c r="B189" s="116"/>
      <c r="C189" s="116">
        <v>421</v>
      </c>
      <c r="D189" s="17" t="s">
        <v>65</v>
      </c>
      <c r="E189" s="11">
        <v>442500</v>
      </c>
      <c r="F189" s="39">
        <v>-442500</v>
      </c>
      <c r="G189" s="39">
        <f>E189+F189</f>
        <v>0</v>
      </c>
    </row>
    <row r="190" spans="1:7" ht="30.75" customHeight="1">
      <c r="A190" s="149"/>
      <c r="B190" s="149"/>
      <c r="C190" s="149"/>
      <c r="D190" s="22" t="s">
        <v>125</v>
      </c>
      <c r="E190" s="38">
        <f>E192</f>
        <v>4833000</v>
      </c>
      <c r="F190" s="38">
        <f>F192</f>
        <v>-4833000</v>
      </c>
      <c r="G190" s="38">
        <f>G192</f>
        <v>0</v>
      </c>
    </row>
    <row r="191" spans="1:7" ht="15.75" customHeight="1">
      <c r="A191" s="116"/>
      <c r="B191" s="116"/>
      <c r="C191" s="116"/>
      <c r="D191" s="15" t="s">
        <v>19</v>
      </c>
      <c r="E191" s="10">
        <f>E190</f>
        <v>4833000</v>
      </c>
      <c r="F191" s="10">
        <f>F190</f>
        <v>-4833000</v>
      </c>
      <c r="G191" s="10">
        <f>G190</f>
        <v>0</v>
      </c>
    </row>
    <row r="192" spans="1:7" ht="15.75" customHeight="1">
      <c r="A192" s="115">
        <v>4</v>
      </c>
      <c r="B192" s="116"/>
      <c r="C192" s="116"/>
      <c r="D192" s="16" t="s">
        <v>60</v>
      </c>
      <c r="E192" s="10">
        <f aca="true" t="shared" si="21" ref="E192:G193">E193</f>
        <v>4833000</v>
      </c>
      <c r="F192" s="10">
        <f t="shared" si="21"/>
        <v>-4833000</v>
      </c>
      <c r="G192" s="10">
        <f t="shared" si="21"/>
        <v>0</v>
      </c>
    </row>
    <row r="193" spans="1:7" ht="15.75" customHeight="1">
      <c r="A193" s="116"/>
      <c r="B193" s="115">
        <v>42</v>
      </c>
      <c r="C193" s="116"/>
      <c r="D193" s="16" t="s">
        <v>107</v>
      </c>
      <c r="E193" s="10">
        <f t="shared" si="21"/>
        <v>4833000</v>
      </c>
      <c r="F193" s="99">
        <f>F194</f>
        <v>-4833000</v>
      </c>
      <c r="G193" s="99">
        <f>G194</f>
        <v>0</v>
      </c>
    </row>
    <row r="194" spans="1:7" ht="15.75" customHeight="1">
      <c r="A194" s="116"/>
      <c r="B194" s="116"/>
      <c r="C194" s="116">
        <v>421</v>
      </c>
      <c r="D194" s="17" t="s">
        <v>65</v>
      </c>
      <c r="E194" s="11">
        <v>4833000</v>
      </c>
      <c r="F194" s="39">
        <v>-4833000</v>
      </c>
      <c r="G194" s="39">
        <f>E194+F194</f>
        <v>0</v>
      </c>
    </row>
    <row r="195" spans="1:7" ht="30.75" customHeight="1">
      <c r="A195" s="149"/>
      <c r="B195" s="149"/>
      <c r="C195" s="149"/>
      <c r="D195" s="22" t="s">
        <v>231</v>
      </c>
      <c r="E195" s="38">
        <f>E197</f>
        <v>2000000</v>
      </c>
      <c r="F195" s="38">
        <f>F197</f>
        <v>-2000000</v>
      </c>
      <c r="G195" s="38">
        <f>G197</f>
        <v>0</v>
      </c>
    </row>
    <row r="196" spans="1:7" ht="15.75" customHeight="1">
      <c r="A196" s="116"/>
      <c r="B196" s="116"/>
      <c r="C196" s="116"/>
      <c r="D196" s="15" t="s">
        <v>19</v>
      </c>
      <c r="E196" s="10">
        <f>E195</f>
        <v>2000000</v>
      </c>
      <c r="F196" s="10">
        <f>F195</f>
        <v>-2000000</v>
      </c>
      <c r="G196" s="10">
        <f>G195</f>
        <v>0</v>
      </c>
    </row>
    <row r="197" spans="1:7" ht="15.75" customHeight="1">
      <c r="A197" s="115">
        <v>4</v>
      </c>
      <c r="B197" s="116"/>
      <c r="C197" s="116"/>
      <c r="D197" s="16" t="s">
        <v>60</v>
      </c>
      <c r="E197" s="10">
        <f aca="true" t="shared" si="22" ref="E197:G198">E198</f>
        <v>2000000</v>
      </c>
      <c r="F197" s="10">
        <f t="shared" si="22"/>
        <v>-2000000</v>
      </c>
      <c r="G197" s="10">
        <f t="shared" si="22"/>
        <v>0</v>
      </c>
    </row>
    <row r="198" spans="1:7" ht="15.75" customHeight="1">
      <c r="A198" s="116"/>
      <c r="B198" s="115">
        <v>42</v>
      </c>
      <c r="C198" s="116"/>
      <c r="D198" s="16" t="s">
        <v>107</v>
      </c>
      <c r="E198" s="10">
        <f t="shared" si="22"/>
        <v>2000000</v>
      </c>
      <c r="F198" s="99">
        <f>F199</f>
        <v>-2000000</v>
      </c>
      <c r="G198" s="99">
        <f>G199</f>
        <v>0</v>
      </c>
    </row>
    <row r="199" spans="1:7" ht="15.75" customHeight="1">
      <c r="A199" s="116"/>
      <c r="B199" s="116"/>
      <c r="C199" s="116">
        <v>421</v>
      </c>
      <c r="D199" s="17" t="s">
        <v>65</v>
      </c>
      <c r="E199" s="11">
        <v>2000000</v>
      </c>
      <c r="F199" s="39">
        <v>-2000000</v>
      </c>
      <c r="G199" s="39">
        <f>E199+F199</f>
        <v>0</v>
      </c>
    </row>
    <row r="200" spans="1:7" ht="29.25" customHeight="1">
      <c r="A200" s="137"/>
      <c r="B200" s="137"/>
      <c r="C200" s="137"/>
      <c r="D200" s="24" t="s">
        <v>126</v>
      </c>
      <c r="E200" s="31">
        <f>E202</f>
        <v>142000</v>
      </c>
      <c r="F200" s="31">
        <f>F202</f>
        <v>-40000</v>
      </c>
      <c r="G200" s="31">
        <f>G202</f>
        <v>102000</v>
      </c>
    </row>
    <row r="201" spans="1:7" ht="15.75" customHeight="1">
      <c r="A201" s="116"/>
      <c r="B201" s="116"/>
      <c r="C201" s="116"/>
      <c r="D201" s="15" t="s">
        <v>25</v>
      </c>
      <c r="E201" s="9">
        <f>E200</f>
        <v>142000</v>
      </c>
      <c r="F201" s="9">
        <f>F200</f>
        <v>-40000</v>
      </c>
      <c r="G201" s="9">
        <f>G200</f>
        <v>102000</v>
      </c>
    </row>
    <row r="202" spans="1:7" ht="15.75" customHeight="1">
      <c r="A202" s="115">
        <v>4</v>
      </c>
      <c r="B202" s="116"/>
      <c r="C202" s="116"/>
      <c r="D202" s="16" t="s">
        <v>60</v>
      </c>
      <c r="E202" s="9">
        <f aca="true" t="shared" si="23" ref="E202:G203">E203</f>
        <v>142000</v>
      </c>
      <c r="F202" s="9">
        <f t="shared" si="23"/>
        <v>-40000</v>
      </c>
      <c r="G202" s="9">
        <f t="shared" si="23"/>
        <v>102000</v>
      </c>
    </row>
    <row r="203" spans="1:7" ht="15.75" customHeight="1">
      <c r="A203" s="116"/>
      <c r="B203" s="115">
        <v>41</v>
      </c>
      <c r="C203" s="116"/>
      <c r="D203" s="16" t="s">
        <v>61</v>
      </c>
      <c r="E203" s="9">
        <f t="shared" si="23"/>
        <v>142000</v>
      </c>
      <c r="F203" s="98">
        <f>F204</f>
        <v>-40000</v>
      </c>
      <c r="G203" s="98">
        <f>G204</f>
        <v>102000</v>
      </c>
    </row>
    <row r="204" spans="1:7" ht="15.75" customHeight="1">
      <c r="A204" s="116"/>
      <c r="B204" s="116"/>
      <c r="C204" s="116">
        <v>412</v>
      </c>
      <c r="D204" s="17" t="s">
        <v>127</v>
      </c>
      <c r="E204" s="7">
        <v>142000</v>
      </c>
      <c r="F204" s="7">
        <v>-40000</v>
      </c>
      <c r="G204" s="7">
        <f>E204+F204</f>
        <v>102000</v>
      </c>
    </row>
    <row r="205" spans="1:7" ht="26.25" customHeight="1">
      <c r="A205" s="137"/>
      <c r="B205" s="137"/>
      <c r="C205" s="137"/>
      <c r="D205" s="24" t="s">
        <v>128</v>
      </c>
      <c r="E205" s="31">
        <f>E207</f>
        <v>104000</v>
      </c>
      <c r="F205" s="31">
        <f>F207</f>
        <v>0</v>
      </c>
      <c r="G205" s="31">
        <f>G207</f>
        <v>104000</v>
      </c>
    </row>
    <row r="206" spans="1:7" ht="15.75" customHeight="1">
      <c r="A206" s="116"/>
      <c r="B206" s="116"/>
      <c r="C206" s="116"/>
      <c r="D206" s="15" t="s">
        <v>25</v>
      </c>
      <c r="E206" s="9">
        <f>E205</f>
        <v>104000</v>
      </c>
      <c r="F206" s="9">
        <f>F205</f>
        <v>0</v>
      </c>
      <c r="G206" s="9">
        <f>G205</f>
        <v>104000</v>
      </c>
    </row>
    <row r="207" spans="1:7" ht="15.75" customHeight="1">
      <c r="A207" s="115">
        <v>4</v>
      </c>
      <c r="B207" s="116"/>
      <c r="C207" s="116"/>
      <c r="D207" s="16" t="s">
        <v>60</v>
      </c>
      <c r="E207" s="9">
        <f aca="true" t="shared" si="24" ref="E207:G208">E208</f>
        <v>104000</v>
      </c>
      <c r="F207" s="9">
        <f t="shared" si="24"/>
        <v>0</v>
      </c>
      <c r="G207" s="9">
        <f t="shared" si="24"/>
        <v>104000</v>
      </c>
    </row>
    <row r="208" spans="1:7" ht="15.75" customHeight="1">
      <c r="A208" s="116"/>
      <c r="B208" s="115">
        <v>41</v>
      </c>
      <c r="C208" s="116"/>
      <c r="D208" s="16" t="s">
        <v>61</v>
      </c>
      <c r="E208" s="9">
        <f t="shared" si="24"/>
        <v>104000</v>
      </c>
      <c r="F208" s="98">
        <f t="shared" si="24"/>
        <v>0</v>
      </c>
      <c r="G208" s="98">
        <f>E208+F208</f>
        <v>104000</v>
      </c>
    </row>
    <row r="209" spans="1:7" ht="15.75" customHeight="1">
      <c r="A209" s="116"/>
      <c r="B209" s="116"/>
      <c r="C209" s="116">
        <v>412</v>
      </c>
      <c r="D209" s="17" t="s">
        <v>127</v>
      </c>
      <c r="E209" s="7">
        <v>104000</v>
      </c>
      <c r="F209" s="7">
        <v>0</v>
      </c>
      <c r="G209" s="7">
        <f>E209+F209</f>
        <v>104000</v>
      </c>
    </row>
    <row r="210" spans="1:7" ht="26.25" customHeight="1">
      <c r="A210" s="137"/>
      <c r="B210" s="137"/>
      <c r="C210" s="137"/>
      <c r="D210" s="24" t="s">
        <v>129</v>
      </c>
      <c r="E210" s="31">
        <f>E212</f>
        <v>75000</v>
      </c>
      <c r="F210" s="31">
        <f>F212</f>
        <v>0</v>
      </c>
      <c r="G210" s="31">
        <f>G212</f>
        <v>75000</v>
      </c>
    </row>
    <row r="211" spans="1:7" ht="15.75" customHeight="1">
      <c r="A211" s="116"/>
      <c r="B211" s="116"/>
      <c r="C211" s="116"/>
      <c r="D211" s="15" t="s">
        <v>25</v>
      </c>
      <c r="E211" s="9">
        <f>E210</f>
        <v>75000</v>
      </c>
      <c r="F211" s="9">
        <f>F210</f>
        <v>0</v>
      </c>
      <c r="G211" s="9">
        <f>G210</f>
        <v>75000</v>
      </c>
    </row>
    <row r="212" spans="1:7" ht="15.75" customHeight="1">
      <c r="A212" s="115">
        <v>4</v>
      </c>
      <c r="B212" s="116"/>
      <c r="C212" s="116"/>
      <c r="D212" s="16" t="s">
        <v>60</v>
      </c>
      <c r="E212" s="9">
        <f aca="true" t="shared" si="25" ref="E212:G213">E213</f>
        <v>75000</v>
      </c>
      <c r="F212" s="9">
        <f t="shared" si="25"/>
        <v>0</v>
      </c>
      <c r="G212" s="9">
        <f t="shared" si="25"/>
        <v>75000</v>
      </c>
    </row>
    <row r="213" spans="1:7" ht="15.75" customHeight="1">
      <c r="A213" s="116"/>
      <c r="B213" s="115">
        <v>41</v>
      </c>
      <c r="C213" s="116"/>
      <c r="D213" s="16" t="s">
        <v>61</v>
      </c>
      <c r="E213" s="9">
        <f>E214</f>
        <v>75000</v>
      </c>
      <c r="F213" s="98">
        <f t="shared" si="25"/>
        <v>0</v>
      </c>
      <c r="G213" s="98">
        <f>E213+F213</f>
        <v>75000</v>
      </c>
    </row>
    <row r="214" spans="1:7" ht="15.75" customHeight="1">
      <c r="A214" s="116"/>
      <c r="B214" s="116"/>
      <c r="C214" s="116">
        <v>412</v>
      </c>
      <c r="D214" s="17" t="s">
        <v>127</v>
      </c>
      <c r="E214" s="7">
        <v>75000</v>
      </c>
      <c r="F214" s="7">
        <v>0</v>
      </c>
      <c r="G214" s="7">
        <f>E214+F214</f>
        <v>75000</v>
      </c>
    </row>
    <row r="215" spans="1:7" ht="56.25" customHeight="1">
      <c r="A215" s="137"/>
      <c r="B215" s="137"/>
      <c r="C215" s="137"/>
      <c r="D215" s="24" t="s">
        <v>130</v>
      </c>
      <c r="E215" s="31">
        <f>E217</f>
        <v>70000</v>
      </c>
      <c r="F215" s="31">
        <f>F217</f>
        <v>-47000</v>
      </c>
      <c r="G215" s="31">
        <f>G217</f>
        <v>23000</v>
      </c>
    </row>
    <row r="216" spans="1:7" ht="15.75" customHeight="1">
      <c r="A216" s="116"/>
      <c r="B216" s="116"/>
      <c r="C216" s="116"/>
      <c r="D216" s="15" t="s">
        <v>25</v>
      </c>
      <c r="E216" s="9">
        <f>E215</f>
        <v>70000</v>
      </c>
      <c r="F216" s="9">
        <f>F215</f>
        <v>-47000</v>
      </c>
      <c r="G216" s="9">
        <f>G215</f>
        <v>23000</v>
      </c>
    </row>
    <row r="217" spans="1:7" ht="15.75" customHeight="1">
      <c r="A217" s="115">
        <v>4</v>
      </c>
      <c r="B217" s="116"/>
      <c r="C217" s="116"/>
      <c r="D217" s="16" t="s">
        <v>60</v>
      </c>
      <c r="E217" s="9">
        <f aca="true" t="shared" si="26" ref="E217:G218">E218</f>
        <v>70000</v>
      </c>
      <c r="F217" s="9">
        <f t="shared" si="26"/>
        <v>-47000</v>
      </c>
      <c r="G217" s="9">
        <f t="shared" si="26"/>
        <v>23000</v>
      </c>
    </row>
    <row r="218" spans="1:7" ht="15.75" customHeight="1">
      <c r="A218" s="116"/>
      <c r="B218" s="115">
        <v>41</v>
      </c>
      <c r="C218" s="116"/>
      <c r="D218" s="16" t="s">
        <v>61</v>
      </c>
      <c r="E218" s="9">
        <f t="shared" si="26"/>
        <v>70000</v>
      </c>
      <c r="F218" s="98">
        <f>F219</f>
        <v>-47000</v>
      </c>
      <c r="G218" s="98">
        <f>G219</f>
        <v>23000</v>
      </c>
    </row>
    <row r="219" spans="1:7" ht="15.75" customHeight="1">
      <c r="A219" s="116"/>
      <c r="B219" s="116"/>
      <c r="C219" s="116">
        <v>412</v>
      </c>
      <c r="D219" s="17" t="s">
        <v>127</v>
      </c>
      <c r="E219" s="7">
        <v>70000</v>
      </c>
      <c r="F219" s="7">
        <v>-47000</v>
      </c>
      <c r="G219" s="7">
        <f>E219+F219</f>
        <v>23000</v>
      </c>
    </row>
    <row r="220" spans="1:7" ht="26.25" customHeight="1">
      <c r="A220" s="137"/>
      <c r="B220" s="137"/>
      <c r="C220" s="137"/>
      <c r="D220" s="24" t="s">
        <v>131</v>
      </c>
      <c r="E220" s="31">
        <f>E222</f>
        <v>45000</v>
      </c>
      <c r="F220" s="31">
        <f>F222</f>
        <v>-25000</v>
      </c>
      <c r="G220" s="31">
        <f>G222</f>
        <v>20000</v>
      </c>
    </row>
    <row r="221" spans="1:7" ht="15.75" customHeight="1">
      <c r="A221" s="116"/>
      <c r="B221" s="116"/>
      <c r="C221" s="116"/>
      <c r="D221" s="15" t="s">
        <v>25</v>
      </c>
      <c r="E221" s="9">
        <f>E220</f>
        <v>45000</v>
      </c>
      <c r="F221" s="9">
        <f>F220</f>
        <v>-25000</v>
      </c>
      <c r="G221" s="9">
        <f>G220</f>
        <v>20000</v>
      </c>
    </row>
    <row r="222" spans="1:7" ht="15.75" customHeight="1">
      <c r="A222" s="115">
        <v>4</v>
      </c>
      <c r="B222" s="116"/>
      <c r="C222" s="116"/>
      <c r="D222" s="16" t="s">
        <v>60</v>
      </c>
      <c r="E222" s="9">
        <f aca="true" t="shared" si="27" ref="E222:G223">E223</f>
        <v>45000</v>
      </c>
      <c r="F222" s="9">
        <f t="shared" si="27"/>
        <v>-25000</v>
      </c>
      <c r="G222" s="9">
        <f t="shared" si="27"/>
        <v>20000</v>
      </c>
    </row>
    <row r="223" spans="1:7" ht="15.75" customHeight="1">
      <c r="A223" s="116"/>
      <c r="B223" s="115">
        <v>41</v>
      </c>
      <c r="C223" s="116"/>
      <c r="D223" s="16" t="s">
        <v>61</v>
      </c>
      <c r="E223" s="9">
        <f t="shared" si="27"/>
        <v>45000</v>
      </c>
      <c r="F223" s="98">
        <f>F224</f>
        <v>-25000</v>
      </c>
      <c r="G223" s="98">
        <f>G224</f>
        <v>20000</v>
      </c>
    </row>
    <row r="224" spans="1:7" ht="15.75" customHeight="1">
      <c r="A224" s="116"/>
      <c r="B224" s="116"/>
      <c r="C224" s="116">
        <v>412</v>
      </c>
      <c r="D224" s="17" t="s">
        <v>127</v>
      </c>
      <c r="E224" s="7">
        <v>45000</v>
      </c>
      <c r="F224" s="7">
        <v>-25000</v>
      </c>
      <c r="G224" s="7">
        <f>E224+F224</f>
        <v>20000</v>
      </c>
    </row>
    <row r="225" spans="1:7" ht="29.25" customHeight="1">
      <c r="A225" s="137"/>
      <c r="B225" s="137"/>
      <c r="C225" s="137"/>
      <c r="D225" s="24" t="s">
        <v>132</v>
      </c>
      <c r="E225" s="31">
        <f>E227</f>
        <v>25000</v>
      </c>
      <c r="F225" s="31">
        <f>F227</f>
        <v>0</v>
      </c>
      <c r="G225" s="31">
        <f>G227</f>
        <v>25000</v>
      </c>
    </row>
    <row r="226" spans="1:7" ht="15.75" customHeight="1">
      <c r="A226" s="116"/>
      <c r="B226" s="116"/>
      <c r="C226" s="116"/>
      <c r="D226" s="15" t="s">
        <v>25</v>
      </c>
      <c r="E226" s="9">
        <f>E225</f>
        <v>25000</v>
      </c>
      <c r="F226" s="9">
        <f>F225</f>
        <v>0</v>
      </c>
      <c r="G226" s="9">
        <f>G225</f>
        <v>25000</v>
      </c>
    </row>
    <row r="227" spans="1:7" ht="15.75" customHeight="1">
      <c r="A227" s="115">
        <v>4</v>
      </c>
      <c r="B227" s="116"/>
      <c r="C227" s="116"/>
      <c r="D227" s="16" t="s">
        <v>60</v>
      </c>
      <c r="E227" s="9">
        <f aca="true" t="shared" si="28" ref="E227:G228">E228</f>
        <v>25000</v>
      </c>
      <c r="F227" s="9">
        <f t="shared" si="28"/>
        <v>0</v>
      </c>
      <c r="G227" s="9">
        <f t="shared" si="28"/>
        <v>25000</v>
      </c>
    </row>
    <row r="228" spans="1:7" ht="15.75" customHeight="1">
      <c r="A228" s="116"/>
      <c r="B228" s="115">
        <v>41</v>
      </c>
      <c r="C228" s="116"/>
      <c r="D228" s="16" t="s">
        <v>61</v>
      </c>
      <c r="E228" s="9">
        <f t="shared" si="28"/>
        <v>25000</v>
      </c>
      <c r="F228" s="98">
        <f t="shared" si="28"/>
        <v>0</v>
      </c>
      <c r="G228" s="98">
        <f>E228+F228</f>
        <v>25000</v>
      </c>
    </row>
    <row r="229" spans="1:7" ht="15.75" customHeight="1">
      <c r="A229" s="116"/>
      <c r="B229" s="116"/>
      <c r="C229" s="116">
        <v>412</v>
      </c>
      <c r="D229" s="17" t="s">
        <v>127</v>
      </c>
      <c r="E229" s="7">
        <v>25000</v>
      </c>
      <c r="F229" s="7">
        <v>0</v>
      </c>
      <c r="G229" s="7">
        <f>E229+F229</f>
        <v>25000</v>
      </c>
    </row>
    <row r="230" spans="1:7" ht="28.5" customHeight="1">
      <c r="A230" s="137"/>
      <c r="B230" s="137"/>
      <c r="C230" s="137"/>
      <c r="D230" s="24" t="s">
        <v>133</v>
      </c>
      <c r="E230" s="31">
        <f>E232</f>
        <v>150000</v>
      </c>
      <c r="F230" s="31">
        <f>F232</f>
        <v>-44800</v>
      </c>
      <c r="G230" s="31">
        <f>G232</f>
        <v>105200</v>
      </c>
    </row>
    <row r="231" spans="1:7" ht="15.75" customHeight="1">
      <c r="A231" s="116"/>
      <c r="B231" s="116"/>
      <c r="C231" s="116"/>
      <c r="D231" s="15" t="s">
        <v>25</v>
      </c>
      <c r="E231" s="9">
        <f>E230</f>
        <v>150000</v>
      </c>
      <c r="F231" s="9">
        <f>F230</f>
        <v>-44800</v>
      </c>
      <c r="G231" s="9">
        <f>G230</f>
        <v>105200</v>
      </c>
    </row>
    <row r="232" spans="1:7" ht="15.75" customHeight="1">
      <c r="A232" s="115">
        <v>4</v>
      </c>
      <c r="B232" s="116"/>
      <c r="C232" s="116"/>
      <c r="D232" s="16" t="s">
        <v>60</v>
      </c>
      <c r="E232" s="9">
        <f aca="true" t="shared" si="29" ref="E232:G233">E233</f>
        <v>150000</v>
      </c>
      <c r="F232" s="9">
        <f t="shared" si="29"/>
        <v>-44800</v>
      </c>
      <c r="G232" s="9">
        <f t="shared" si="29"/>
        <v>105200</v>
      </c>
    </row>
    <row r="233" spans="1:7" ht="15.75" customHeight="1">
      <c r="A233" s="116"/>
      <c r="B233" s="115">
        <v>41</v>
      </c>
      <c r="C233" s="116"/>
      <c r="D233" s="16" t="s">
        <v>61</v>
      </c>
      <c r="E233" s="9">
        <f t="shared" si="29"/>
        <v>150000</v>
      </c>
      <c r="F233" s="98">
        <f>F234</f>
        <v>-44800</v>
      </c>
      <c r="G233" s="98">
        <f>G234</f>
        <v>105200</v>
      </c>
    </row>
    <row r="234" spans="1:7" ht="15.75" customHeight="1">
      <c r="A234" s="116"/>
      <c r="B234" s="116"/>
      <c r="C234" s="116">
        <v>412</v>
      </c>
      <c r="D234" s="17" t="s">
        <v>127</v>
      </c>
      <c r="E234" s="7">
        <v>150000</v>
      </c>
      <c r="F234" s="7">
        <v>-44800</v>
      </c>
      <c r="G234" s="7">
        <f>E234+F234</f>
        <v>105200</v>
      </c>
    </row>
    <row r="235" spans="1:7" ht="24.75" customHeight="1">
      <c r="A235" s="137"/>
      <c r="B235" s="137"/>
      <c r="C235" s="137"/>
      <c r="D235" s="24" t="s">
        <v>134</v>
      </c>
      <c r="E235" s="31">
        <f>E237</f>
        <v>0</v>
      </c>
      <c r="F235" s="31">
        <f>F237</f>
        <v>0</v>
      </c>
      <c r="G235" s="31">
        <f>G237</f>
        <v>0</v>
      </c>
    </row>
    <row r="236" spans="1:7" ht="12.75" customHeight="1">
      <c r="A236" s="116"/>
      <c r="B236" s="116"/>
      <c r="C236" s="116"/>
      <c r="D236" s="15" t="s">
        <v>25</v>
      </c>
      <c r="E236" s="9">
        <f>E235</f>
        <v>0</v>
      </c>
      <c r="F236" s="9">
        <f>F235</f>
        <v>0</v>
      </c>
      <c r="G236" s="9">
        <f>G235</f>
        <v>0</v>
      </c>
    </row>
    <row r="237" spans="1:7" ht="15.75" customHeight="1">
      <c r="A237" s="115">
        <v>4</v>
      </c>
      <c r="B237" s="116"/>
      <c r="C237" s="116"/>
      <c r="D237" s="16" t="s">
        <v>60</v>
      </c>
      <c r="E237" s="9">
        <f aca="true" t="shared" si="30" ref="E237:G238">E238</f>
        <v>0</v>
      </c>
      <c r="F237" s="9">
        <f t="shared" si="30"/>
        <v>0</v>
      </c>
      <c r="G237" s="9">
        <f t="shared" si="30"/>
        <v>0</v>
      </c>
    </row>
    <row r="238" spans="1:7" ht="15.75" customHeight="1">
      <c r="A238" s="116"/>
      <c r="B238" s="115">
        <v>42</v>
      </c>
      <c r="C238" s="116"/>
      <c r="D238" s="16" t="s">
        <v>61</v>
      </c>
      <c r="E238" s="9">
        <f t="shared" si="30"/>
        <v>0</v>
      </c>
      <c r="F238" s="98">
        <v>0</v>
      </c>
      <c r="G238" s="98">
        <f>E238+F238</f>
        <v>0</v>
      </c>
    </row>
    <row r="239" spans="1:7" ht="15.75" customHeight="1">
      <c r="A239" s="116"/>
      <c r="B239" s="116"/>
      <c r="C239" s="116">
        <v>421</v>
      </c>
      <c r="D239" s="17" t="s">
        <v>65</v>
      </c>
      <c r="E239" s="7">
        <v>0</v>
      </c>
      <c r="F239" s="7">
        <v>0</v>
      </c>
      <c r="G239" s="7">
        <f>E239+F239</f>
        <v>0</v>
      </c>
    </row>
    <row r="240" spans="1:7" ht="27" customHeight="1">
      <c r="A240" s="137"/>
      <c r="B240" s="137"/>
      <c r="C240" s="137"/>
      <c r="D240" s="24" t="s">
        <v>135</v>
      </c>
      <c r="E240" s="31">
        <f>E242</f>
        <v>0</v>
      </c>
      <c r="F240" s="31">
        <f>F242</f>
        <v>0</v>
      </c>
      <c r="G240" s="31">
        <f>G242</f>
        <v>0</v>
      </c>
    </row>
    <row r="241" spans="1:7" ht="15" customHeight="1">
      <c r="A241" s="116"/>
      <c r="B241" s="116"/>
      <c r="C241" s="116"/>
      <c r="D241" s="15" t="s">
        <v>25</v>
      </c>
      <c r="E241" s="9">
        <f>E240</f>
        <v>0</v>
      </c>
      <c r="F241" s="9">
        <f>F240</f>
        <v>0</v>
      </c>
      <c r="G241" s="9">
        <f>G240</f>
        <v>0</v>
      </c>
    </row>
    <row r="242" spans="1:7" ht="12.75" customHeight="1">
      <c r="A242" s="115">
        <v>4</v>
      </c>
      <c r="B242" s="116"/>
      <c r="C242" s="116"/>
      <c r="D242" s="16" t="s">
        <v>60</v>
      </c>
      <c r="E242" s="9">
        <f aca="true" t="shared" si="31" ref="E242:G243">E243</f>
        <v>0</v>
      </c>
      <c r="F242" s="9">
        <f t="shared" si="31"/>
        <v>0</v>
      </c>
      <c r="G242" s="9">
        <f t="shared" si="31"/>
        <v>0</v>
      </c>
    </row>
    <row r="243" spans="1:7" ht="15.75" customHeight="1">
      <c r="A243" s="116"/>
      <c r="B243" s="115">
        <v>42</v>
      </c>
      <c r="C243" s="116"/>
      <c r="D243" s="16" t="s">
        <v>61</v>
      </c>
      <c r="E243" s="9">
        <f t="shared" si="31"/>
        <v>0</v>
      </c>
      <c r="F243" s="98">
        <v>0</v>
      </c>
      <c r="G243" s="98">
        <f>E243+F243</f>
        <v>0</v>
      </c>
    </row>
    <row r="244" spans="1:7" ht="15.75" customHeight="1">
      <c r="A244" s="116"/>
      <c r="B244" s="116"/>
      <c r="C244" s="116">
        <v>421</v>
      </c>
      <c r="D244" s="17" t="s">
        <v>65</v>
      </c>
      <c r="E244" s="7">
        <v>0</v>
      </c>
      <c r="F244" s="7">
        <v>0</v>
      </c>
      <c r="G244" s="7"/>
    </row>
    <row r="245" spans="1:7" ht="26.25" customHeight="1">
      <c r="A245" s="137"/>
      <c r="B245" s="137"/>
      <c r="C245" s="137"/>
      <c r="D245" s="24" t="s">
        <v>136</v>
      </c>
      <c r="E245" s="31">
        <f>E247</f>
        <v>0</v>
      </c>
      <c r="F245" s="31">
        <f>F247</f>
        <v>0</v>
      </c>
      <c r="G245" s="31">
        <f>G247</f>
        <v>0</v>
      </c>
    </row>
    <row r="246" spans="1:7" ht="15.75" customHeight="1">
      <c r="A246" s="116"/>
      <c r="B246" s="116"/>
      <c r="C246" s="116"/>
      <c r="D246" s="15" t="s">
        <v>25</v>
      </c>
      <c r="E246" s="9">
        <f>E245</f>
        <v>0</v>
      </c>
      <c r="F246" s="9">
        <f>F245</f>
        <v>0</v>
      </c>
      <c r="G246" s="9">
        <f>G245</f>
        <v>0</v>
      </c>
    </row>
    <row r="247" spans="1:7" ht="15.75" customHeight="1">
      <c r="A247" s="115">
        <v>4</v>
      </c>
      <c r="B247" s="116"/>
      <c r="C247" s="116"/>
      <c r="D247" s="16" t="s">
        <v>60</v>
      </c>
      <c r="E247" s="9">
        <f aca="true" t="shared" si="32" ref="E247:G248">E248</f>
        <v>0</v>
      </c>
      <c r="F247" s="9">
        <f t="shared" si="32"/>
        <v>0</v>
      </c>
      <c r="G247" s="9">
        <f t="shared" si="32"/>
        <v>0</v>
      </c>
    </row>
    <row r="248" spans="1:7" ht="15.75" customHeight="1">
      <c r="A248" s="116"/>
      <c r="B248" s="115">
        <v>42</v>
      </c>
      <c r="C248" s="116"/>
      <c r="D248" s="16" t="s">
        <v>61</v>
      </c>
      <c r="E248" s="9">
        <f t="shared" si="32"/>
        <v>0</v>
      </c>
      <c r="F248" s="98">
        <v>0</v>
      </c>
      <c r="G248" s="98">
        <f>E248+F248</f>
        <v>0</v>
      </c>
    </row>
    <row r="249" spans="1:7" ht="15.75" customHeight="1">
      <c r="A249" s="116"/>
      <c r="B249" s="116"/>
      <c r="C249" s="116">
        <v>421</v>
      </c>
      <c r="D249" s="17" t="s">
        <v>65</v>
      </c>
      <c r="E249" s="7">
        <v>0</v>
      </c>
      <c r="F249" s="7">
        <v>0</v>
      </c>
      <c r="G249" s="7">
        <f>E249+F249</f>
        <v>0</v>
      </c>
    </row>
    <row r="250" spans="1:7" ht="27.75" customHeight="1">
      <c r="A250" s="137"/>
      <c r="B250" s="137"/>
      <c r="C250" s="137"/>
      <c r="D250" s="24" t="s">
        <v>137</v>
      </c>
      <c r="E250" s="31">
        <f>E252</f>
        <v>3200000</v>
      </c>
      <c r="F250" s="31">
        <f>F252</f>
        <v>-3200000</v>
      </c>
      <c r="G250" s="31">
        <f>G252</f>
        <v>0</v>
      </c>
    </row>
    <row r="251" spans="1:7" ht="15.75" customHeight="1">
      <c r="A251" s="116"/>
      <c r="B251" s="116"/>
      <c r="C251" s="116"/>
      <c r="D251" s="15" t="s">
        <v>25</v>
      </c>
      <c r="E251" s="9">
        <f>E250</f>
        <v>3200000</v>
      </c>
      <c r="F251" s="9">
        <f>F250</f>
        <v>-3200000</v>
      </c>
      <c r="G251" s="9">
        <f>G250</f>
        <v>0</v>
      </c>
    </row>
    <row r="252" spans="1:7" ht="15.75" customHeight="1">
      <c r="A252" s="115">
        <v>4</v>
      </c>
      <c r="B252" s="116"/>
      <c r="C252" s="116"/>
      <c r="D252" s="16" t="s">
        <v>60</v>
      </c>
      <c r="E252" s="9">
        <f aca="true" t="shared" si="33" ref="E252:G253">E253</f>
        <v>3200000</v>
      </c>
      <c r="F252" s="9">
        <f t="shared" si="33"/>
        <v>-3200000</v>
      </c>
      <c r="G252" s="9">
        <f t="shared" si="33"/>
        <v>0</v>
      </c>
    </row>
    <row r="253" spans="1:7" ht="15.75" customHeight="1">
      <c r="A253" s="116"/>
      <c r="B253" s="115">
        <v>42</v>
      </c>
      <c r="C253" s="116"/>
      <c r="D253" s="16" t="s">
        <v>61</v>
      </c>
      <c r="E253" s="9">
        <f t="shared" si="33"/>
        <v>3200000</v>
      </c>
      <c r="F253" s="98">
        <f>F254</f>
        <v>-3200000</v>
      </c>
      <c r="G253" s="98">
        <f>G254</f>
        <v>0</v>
      </c>
    </row>
    <row r="254" spans="1:7" ht="15.75" customHeight="1">
      <c r="A254" s="116"/>
      <c r="B254" s="116"/>
      <c r="C254" s="116">
        <v>421</v>
      </c>
      <c r="D254" s="17" t="s">
        <v>65</v>
      </c>
      <c r="E254" s="7">
        <v>3200000</v>
      </c>
      <c r="F254" s="7">
        <v>-3200000</v>
      </c>
      <c r="G254" s="7">
        <f>E254+F254</f>
        <v>0</v>
      </c>
    </row>
    <row r="255" spans="1:7" ht="25.5" customHeight="1">
      <c r="A255" s="137"/>
      <c r="B255" s="137"/>
      <c r="C255" s="137"/>
      <c r="D255" s="24" t="s">
        <v>138</v>
      </c>
      <c r="E255" s="31">
        <f>E257</f>
        <v>0</v>
      </c>
      <c r="F255" s="31">
        <f>F257</f>
        <v>0</v>
      </c>
      <c r="G255" s="31">
        <f>G257</f>
        <v>0</v>
      </c>
    </row>
    <row r="256" spans="1:7" ht="15.75" customHeight="1">
      <c r="A256" s="116"/>
      <c r="B256" s="116"/>
      <c r="C256" s="116"/>
      <c r="D256" s="15" t="s">
        <v>25</v>
      </c>
      <c r="E256" s="9">
        <f>E255</f>
        <v>0</v>
      </c>
      <c r="F256" s="9">
        <f>F255</f>
        <v>0</v>
      </c>
      <c r="G256" s="9">
        <f>G255</f>
        <v>0</v>
      </c>
    </row>
    <row r="257" spans="1:7" ht="15.75" customHeight="1">
      <c r="A257" s="115">
        <v>4</v>
      </c>
      <c r="B257" s="116"/>
      <c r="C257" s="116"/>
      <c r="D257" s="16" t="s">
        <v>60</v>
      </c>
      <c r="E257" s="9">
        <f aca="true" t="shared" si="34" ref="E257:G258">E258</f>
        <v>0</v>
      </c>
      <c r="F257" s="9">
        <f t="shared" si="34"/>
        <v>0</v>
      </c>
      <c r="G257" s="9">
        <f t="shared" si="34"/>
        <v>0</v>
      </c>
    </row>
    <row r="258" spans="1:7" ht="15.75" customHeight="1">
      <c r="A258" s="116"/>
      <c r="B258" s="115">
        <v>42</v>
      </c>
      <c r="C258" s="116"/>
      <c r="D258" s="16" t="s">
        <v>61</v>
      </c>
      <c r="E258" s="9">
        <f t="shared" si="34"/>
        <v>0</v>
      </c>
      <c r="F258" s="98">
        <v>0</v>
      </c>
      <c r="G258" s="98">
        <f>E258+F258</f>
        <v>0</v>
      </c>
    </row>
    <row r="259" spans="1:7" ht="15.75" customHeight="1">
      <c r="A259" s="116"/>
      <c r="B259" s="116"/>
      <c r="C259" s="116">
        <v>421</v>
      </c>
      <c r="D259" s="17" t="s">
        <v>65</v>
      </c>
      <c r="E259" s="7">
        <v>0</v>
      </c>
      <c r="F259" s="7">
        <v>0</v>
      </c>
      <c r="G259" s="7">
        <f>E259+F259</f>
        <v>0</v>
      </c>
    </row>
    <row r="260" spans="1:7" ht="26.25" customHeight="1">
      <c r="A260" s="137"/>
      <c r="B260" s="137"/>
      <c r="C260" s="137"/>
      <c r="D260" s="24" t="s">
        <v>139</v>
      </c>
      <c r="E260" s="31">
        <f>E262</f>
        <v>0</v>
      </c>
      <c r="F260" s="31">
        <f>F262</f>
        <v>0</v>
      </c>
      <c r="G260" s="31">
        <f>G262</f>
        <v>0</v>
      </c>
    </row>
    <row r="261" spans="1:7" ht="15.75" customHeight="1">
      <c r="A261" s="116"/>
      <c r="B261" s="116"/>
      <c r="C261" s="116"/>
      <c r="D261" s="15" t="s">
        <v>25</v>
      </c>
      <c r="E261" s="9">
        <f>E260</f>
        <v>0</v>
      </c>
      <c r="F261" s="9">
        <f>F260</f>
        <v>0</v>
      </c>
      <c r="G261" s="9">
        <f>G260</f>
        <v>0</v>
      </c>
    </row>
    <row r="262" spans="1:7" ht="15.75" customHeight="1">
      <c r="A262" s="115">
        <v>4</v>
      </c>
      <c r="B262" s="116"/>
      <c r="C262" s="116"/>
      <c r="D262" s="16" t="s">
        <v>60</v>
      </c>
      <c r="E262" s="9">
        <f aca="true" t="shared" si="35" ref="E262:G263">E263</f>
        <v>0</v>
      </c>
      <c r="F262" s="9">
        <f t="shared" si="35"/>
        <v>0</v>
      </c>
      <c r="G262" s="9">
        <f t="shared" si="35"/>
        <v>0</v>
      </c>
    </row>
    <row r="263" spans="1:7" ht="15.75" customHeight="1">
      <c r="A263" s="116"/>
      <c r="B263" s="115">
        <v>42</v>
      </c>
      <c r="C263" s="116"/>
      <c r="D263" s="16" t="s">
        <v>61</v>
      </c>
      <c r="E263" s="9">
        <f t="shared" si="35"/>
        <v>0</v>
      </c>
      <c r="F263" s="98">
        <v>0</v>
      </c>
      <c r="G263" s="98">
        <f>E263+F263</f>
        <v>0</v>
      </c>
    </row>
    <row r="264" spans="1:7" ht="15.75" customHeight="1">
      <c r="A264" s="116"/>
      <c r="B264" s="116"/>
      <c r="C264" s="116">
        <v>421</v>
      </c>
      <c r="D264" s="17" t="s">
        <v>65</v>
      </c>
      <c r="E264" s="7">
        <v>0</v>
      </c>
      <c r="F264" s="7">
        <v>0</v>
      </c>
      <c r="G264" s="7">
        <f>E264+F264</f>
        <v>0</v>
      </c>
    </row>
    <row r="265" spans="1:7" ht="25.5" customHeight="1">
      <c r="A265" s="137"/>
      <c r="B265" s="137"/>
      <c r="C265" s="137"/>
      <c r="D265" s="24" t="s">
        <v>140</v>
      </c>
      <c r="E265" s="31">
        <f>E267</f>
        <v>0</v>
      </c>
      <c r="F265" s="31">
        <f>F267</f>
        <v>0</v>
      </c>
      <c r="G265" s="31">
        <f>G267</f>
        <v>0</v>
      </c>
    </row>
    <row r="266" spans="1:7" ht="15.75" customHeight="1">
      <c r="A266" s="116"/>
      <c r="B266" s="116"/>
      <c r="C266" s="116"/>
      <c r="D266" s="15" t="s">
        <v>25</v>
      </c>
      <c r="E266" s="9">
        <f>E265</f>
        <v>0</v>
      </c>
      <c r="F266" s="9">
        <f>F265</f>
        <v>0</v>
      </c>
      <c r="G266" s="9">
        <f>G265</f>
        <v>0</v>
      </c>
    </row>
    <row r="267" spans="1:7" ht="15.75" customHeight="1">
      <c r="A267" s="115">
        <v>4</v>
      </c>
      <c r="B267" s="116"/>
      <c r="C267" s="116"/>
      <c r="D267" s="16" t="s">
        <v>60</v>
      </c>
      <c r="E267" s="9">
        <f aca="true" t="shared" si="36" ref="E267:G268">E268</f>
        <v>0</v>
      </c>
      <c r="F267" s="9">
        <f t="shared" si="36"/>
        <v>0</v>
      </c>
      <c r="G267" s="9">
        <f t="shared" si="36"/>
        <v>0</v>
      </c>
    </row>
    <row r="268" spans="1:7" ht="15.75" customHeight="1">
      <c r="A268" s="116"/>
      <c r="B268" s="115">
        <v>42</v>
      </c>
      <c r="C268" s="116"/>
      <c r="D268" s="16" t="s">
        <v>61</v>
      </c>
      <c r="E268" s="9">
        <f t="shared" si="36"/>
        <v>0</v>
      </c>
      <c r="F268" s="98">
        <v>0</v>
      </c>
      <c r="G268" s="98">
        <f>E268+F268</f>
        <v>0</v>
      </c>
    </row>
    <row r="269" spans="1:7" ht="15.75" customHeight="1">
      <c r="A269" s="116"/>
      <c r="B269" s="116"/>
      <c r="C269" s="116">
        <v>421</v>
      </c>
      <c r="D269" s="17" t="s">
        <v>65</v>
      </c>
      <c r="E269" s="7">
        <v>0</v>
      </c>
      <c r="F269" s="7">
        <v>0</v>
      </c>
      <c r="G269" s="7">
        <f>E269+F269</f>
        <v>0</v>
      </c>
    </row>
    <row r="270" spans="1:7" ht="18.75" customHeight="1">
      <c r="A270" s="137"/>
      <c r="B270" s="137"/>
      <c r="C270" s="137"/>
      <c r="D270" s="24" t="s">
        <v>141</v>
      </c>
      <c r="E270" s="31">
        <f>E272</f>
        <v>1200000</v>
      </c>
      <c r="F270" s="31">
        <f>F272</f>
        <v>0</v>
      </c>
      <c r="G270" s="31">
        <f>G272</f>
        <v>1200000</v>
      </c>
    </row>
    <row r="271" spans="1:7" ht="15.75" customHeight="1">
      <c r="A271" s="116"/>
      <c r="B271" s="116"/>
      <c r="C271" s="116"/>
      <c r="D271" s="15" t="s">
        <v>25</v>
      </c>
      <c r="E271" s="9">
        <f>E270</f>
        <v>1200000</v>
      </c>
      <c r="F271" s="9">
        <f>F270</f>
        <v>0</v>
      </c>
      <c r="G271" s="9">
        <f>G270</f>
        <v>1200000</v>
      </c>
    </row>
    <row r="272" spans="1:7" ht="15.75" customHeight="1">
      <c r="A272" s="115">
        <v>4</v>
      </c>
      <c r="B272" s="116"/>
      <c r="C272" s="116"/>
      <c r="D272" s="16" t="s">
        <v>60</v>
      </c>
      <c r="E272" s="9">
        <f aca="true" t="shared" si="37" ref="E272:G273">E273</f>
        <v>1200000</v>
      </c>
      <c r="F272" s="9">
        <f t="shared" si="37"/>
        <v>0</v>
      </c>
      <c r="G272" s="9">
        <f t="shared" si="37"/>
        <v>1200000</v>
      </c>
    </row>
    <row r="273" spans="1:7" ht="15.75" customHeight="1">
      <c r="A273" s="116"/>
      <c r="B273" s="115">
        <v>42</v>
      </c>
      <c r="C273" s="116"/>
      <c r="D273" s="16" t="s">
        <v>61</v>
      </c>
      <c r="E273" s="9">
        <f t="shared" si="37"/>
        <v>1200000</v>
      </c>
      <c r="F273" s="98">
        <f>F274</f>
        <v>0</v>
      </c>
      <c r="G273" s="98">
        <f>G274</f>
        <v>1200000</v>
      </c>
    </row>
    <row r="274" spans="1:7" ht="15.75" customHeight="1">
      <c r="A274" s="116"/>
      <c r="B274" s="116"/>
      <c r="C274" s="116">
        <v>421</v>
      </c>
      <c r="D274" s="17" t="s">
        <v>65</v>
      </c>
      <c r="E274" s="7">
        <v>1200000</v>
      </c>
      <c r="F274" s="7">
        <v>0</v>
      </c>
      <c r="G274" s="7">
        <f>E274+F274</f>
        <v>1200000</v>
      </c>
    </row>
    <row r="275" spans="1:7" ht="15">
      <c r="A275" s="147"/>
      <c r="B275" s="147"/>
      <c r="C275" s="147"/>
      <c r="D275" s="20" t="s">
        <v>142</v>
      </c>
      <c r="E275" s="36">
        <f>E277</f>
        <v>6714807.75</v>
      </c>
      <c r="F275" s="36">
        <f>F277</f>
        <v>-5206857.75</v>
      </c>
      <c r="G275" s="36">
        <f>G277</f>
        <v>1507950</v>
      </c>
    </row>
    <row r="276" spans="1:7" ht="15">
      <c r="A276" s="116"/>
      <c r="B276" s="116"/>
      <c r="C276" s="116"/>
      <c r="D276" s="15" t="s">
        <v>98</v>
      </c>
      <c r="E276" s="7"/>
      <c r="F276" s="7"/>
      <c r="G276" s="7"/>
    </row>
    <row r="277" spans="1:7" ht="26.25">
      <c r="A277" s="147"/>
      <c r="B277" s="147"/>
      <c r="C277" s="147"/>
      <c r="D277" s="35" t="s">
        <v>143</v>
      </c>
      <c r="E277" s="36">
        <f>E278+E283+E288+E293+E298+E303+E308+E313+E318+E323+E328+E333+E338+E343+E348+E353+E358+E363+E368+E373+E378+E383+E388+E393+E398+E403+E408+E413+E418+E423</f>
        <v>6714807.75</v>
      </c>
      <c r="F277" s="36">
        <f>F278+F283+F288+F293+F298+F303+F308+F313+F318+F323+F328+F333+F338+F343+F348+F353+F358+F363+F368+F373+F378+F383+F388+F393+F398+F403+F408+F413+F418+F423</f>
        <v>-5206857.75</v>
      </c>
      <c r="G277" s="36">
        <f>G278+G283+G288+G293+G298+G303+G308+G313+G318+G323+G328+G333+G338+G343+G348+G353+G358+G363+G368+G373+G378+G383+G388+G393+G398+G403+G408+G413+G418+G423</f>
        <v>1507950</v>
      </c>
    </row>
    <row r="278" spans="1:7" ht="26.25">
      <c r="A278" s="137"/>
      <c r="B278" s="137"/>
      <c r="C278" s="137"/>
      <c r="D278" s="24" t="s">
        <v>144</v>
      </c>
      <c r="E278" s="31">
        <f>E280</f>
        <v>150000</v>
      </c>
      <c r="F278" s="31">
        <f>F280</f>
        <v>-150000</v>
      </c>
      <c r="G278" s="31">
        <f>G280</f>
        <v>0</v>
      </c>
    </row>
    <row r="279" spans="1:7" ht="15">
      <c r="A279" s="116"/>
      <c r="B279" s="116"/>
      <c r="C279" s="116"/>
      <c r="D279" s="15" t="s">
        <v>25</v>
      </c>
      <c r="E279" s="9">
        <f>E278</f>
        <v>150000</v>
      </c>
      <c r="F279" s="9">
        <f>F278</f>
        <v>-150000</v>
      </c>
      <c r="G279" s="9">
        <f>G278</f>
        <v>0</v>
      </c>
    </row>
    <row r="280" spans="1:7" ht="15">
      <c r="A280" s="115">
        <v>4</v>
      </c>
      <c r="B280" s="116"/>
      <c r="C280" s="116"/>
      <c r="D280" s="16" t="s">
        <v>60</v>
      </c>
      <c r="E280" s="9">
        <f aca="true" t="shared" si="38" ref="E280:G281">E281</f>
        <v>150000</v>
      </c>
      <c r="F280" s="9">
        <f t="shared" si="38"/>
        <v>-150000</v>
      </c>
      <c r="G280" s="9">
        <f t="shared" si="38"/>
        <v>0</v>
      </c>
    </row>
    <row r="281" spans="1:7" ht="15">
      <c r="A281" s="116"/>
      <c r="B281" s="115">
        <v>41</v>
      </c>
      <c r="C281" s="116"/>
      <c r="D281" s="16" t="s">
        <v>61</v>
      </c>
      <c r="E281" s="9">
        <f t="shared" si="38"/>
        <v>150000</v>
      </c>
      <c r="F281" s="98">
        <f>F282</f>
        <v>-150000</v>
      </c>
      <c r="G281" s="98">
        <f>G282</f>
        <v>0</v>
      </c>
    </row>
    <row r="282" spans="1:7" ht="15">
      <c r="A282" s="116"/>
      <c r="B282" s="116"/>
      <c r="C282" s="116">
        <v>412</v>
      </c>
      <c r="D282" s="17" t="s">
        <v>127</v>
      </c>
      <c r="E282" s="7">
        <v>150000</v>
      </c>
      <c r="F282" s="7">
        <v>-150000</v>
      </c>
      <c r="G282" s="7">
        <f>E282+F282</f>
        <v>0</v>
      </c>
    </row>
    <row r="283" spans="1:7" ht="40.5" customHeight="1">
      <c r="A283" s="137"/>
      <c r="B283" s="137"/>
      <c r="C283" s="137"/>
      <c r="D283" s="24" t="s">
        <v>145</v>
      </c>
      <c r="E283" s="31">
        <f>E285</f>
        <v>30000</v>
      </c>
      <c r="F283" s="31">
        <f>F285</f>
        <v>-30000</v>
      </c>
      <c r="G283" s="31">
        <f>G285</f>
        <v>0</v>
      </c>
    </row>
    <row r="284" spans="1:7" ht="15.75" customHeight="1">
      <c r="A284" s="116"/>
      <c r="B284" s="116"/>
      <c r="C284" s="116"/>
      <c r="D284" s="15" t="s">
        <v>25</v>
      </c>
      <c r="E284" s="9">
        <f>E283</f>
        <v>30000</v>
      </c>
      <c r="F284" s="9">
        <f>F283</f>
        <v>-30000</v>
      </c>
      <c r="G284" s="9">
        <f>G283</f>
        <v>0</v>
      </c>
    </row>
    <row r="285" spans="1:7" ht="17.25" customHeight="1">
      <c r="A285" s="115">
        <v>4</v>
      </c>
      <c r="B285" s="116"/>
      <c r="C285" s="116"/>
      <c r="D285" s="16" t="s">
        <v>60</v>
      </c>
      <c r="E285" s="9">
        <f aca="true" t="shared" si="39" ref="E285:G286">E286</f>
        <v>30000</v>
      </c>
      <c r="F285" s="9">
        <f t="shared" si="39"/>
        <v>-30000</v>
      </c>
      <c r="G285" s="9">
        <f t="shared" si="39"/>
        <v>0</v>
      </c>
    </row>
    <row r="286" spans="1:7" ht="15.75" customHeight="1">
      <c r="A286" s="116"/>
      <c r="B286" s="115">
        <v>41</v>
      </c>
      <c r="C286" s="116"/>
      <c r="D286" s="16" t="s">
        <v>61</v>
      </c>
      <c r="E286" s="9">
        <f t="shared" si="39"/>
        <v>30000</v>
      </c>
      <c r="F286" s="98">
        <f>F287</f>
        <v>-30000</v>
      </c>
      <c r="G286" s="98">
        <f>G287</f>
        <v>0</v>
      </c>
    </row>
    <row r="287" spans="1:7" ht="15.75" customHeight="1">
      <c r="A287" s="116"/>
      <c r="B287" s="116"/>
      <c r="C287" s="116">
        <v>412</v>
      </c>
      <c r="D287" s="17" t="s">
        <v>127</v>
      </c>
      <c r="E287" s="7">
        <v>30000</v>
      </c>
      <c r="F287" s="7">
        <v>-30000</v>
      </c>
      <c r="G287" s="7">
        <f>E287+F287</f>
        <v>0</v>
      </c>
    </row>
    <row r="288" spans="1:7" ht="26.25" customHeight="1">
      <c r="A288" s="137"/>
      <c r="B288" s="137"/>
      <c r="C288" s="137"/>
      <c r="D288" s="24" t="s">
        <v>146</v>
      </c>
      <c r="E288" s="31">
        <f>E290</f>
        <v>21000</v>
      </c>
      <c r="F288" s="31">
        <f>F290</f>
        <v>0</v>
      </c>
      <c r="G288" s="31">
        <f>G290</f>
        <v>21000</v>
      </c>
    </row>
    <row r="289" spans="1:7" ht="15.75" customHeight="1">
      <c r="A289" s="116"/>
      <c r="B289" s="116"/>
      <c r="C289" s="116"/>
      <c r="D289" s="15" t="s">
        <v>25</v>
      </c>
      <c r="E289" s="9">
        <f>E288</f>
        <v>21000</v>
      </c>
      <c r="F289" s="9">
        <f>F288</f>
        <v>0</v>
      </c>
      <c r="G289" s="9">
        <f>G288</f>
        <v>21000</v>
      </c>
    </row>
    <row r="290" spans="1:7" ht="15.75" customHeight="1">
      <c r="A290" s="115">
        <v>4</v>
      </c>
      <c r="B290" s="116"/>
      <c r="C290" s="116"/>
      <c r="D290" s="16" t="s">
        <v>60</v>
      </c>
      <c r="E290" s="9">
        <f aca="true" t="shared" si="40" ref="E290:G291">E291</f>
        <v>21000</v>
      </c>
      <c r="F290" s="9">
        <f t="shared" si="40"/>
        <v>0</v>
      </c>
      <c r="G290" s="9">
        <f t="shared" si="40"/>
        <v>21000</v>
      </c>
    </row>
    <row r="291" spans="1:7" ht="15.75" customHeight="1">
      <c r="A291" s="116"/>
      <c r="B291" s="115">
        <v>41</v>
      </c>
      <c r="C291" s="116"/>
      <c r="D291" s="16" t="s">
        <v>61</v>
      </c>
      <c r="E291" s="9">
        <f t="shared" si="40"/>
        <v>21000</v>
      </c>
      <c r="F291" s="98">
        <f t="shared" si="40"/>
        <v>0</v>
      </c>
      <c r="G291" s="98">
        <f>E291+F291</f>
        <v>21000</v>
      </c>
    </row>
    <row r="292" spans="1:7" ht="15.75" customHeight="1">
      <c r="A292" s="116"/>
      <c r="B292" s="116"/>
      <c r="C292" s="116">
        <v>412</v>
      </c>
      <c r="D292" s="17" t="s">
        <v>127</v>
      </c>
      <c r="E292" s="7">
        <v>21000</v>
      </c>
      <c r="F292" s="7">
        <v>0</v>
      </c>
      <c r="G292" s="7">
        <f>E292+F292</f>
        <v>21000</v>
      </c>
    </row>
    <row r="293" spans="1:7" ht="27" customHeight="1">
      <c r="A293" s="137"/>
      <c r="B293" s="137"/>
      <c r="C293" s="137"/>
      <c r="D293" s="24" t="s">
        <v>147</v>
      </c>
      <c r="E293" s="31">
        <f>E295</f>
        <v>50000</v>
      </c>
      <c r="F293" s="31">
        <f>F295</f>
        <v>-50000</v>
      </c>
      <c r="G293" s="31">
        <f>G295</f>
        <v>0</v>
      </c>
    </row>
    <row r="294" spans="1:7" ht="15.75" customHeight="1">
      <c r="A294" s="116"/>
      <c r="B294" s="116"/>
      <c r="C294" s="116"/>
      <c r="D294" s="15" t="s">
        <v>25</v>
      </c>
      <c r="E294" s="9">
        <f>E293</f>
        <v>50000</v>
      </c>
      <c r="F294" s="9">
        <f>F293</f>
        <v>-50000</v>
      </c>
      <c r="G294" s="9">
        <f>G293</f>
        <v>0</v>
      </c>
    </row>
    <row r="295" spans="1:7" ht="15.75" customHeight="1">
      <c r="A295" s="115">
        <v>4</v>
      </c>
      <c r="B295" s="116"/>
      <c r="C295" s="116"/>
      <c r="D295" s="16" t="s">
        <v>60</v>
      </c>
      <c r="E295" s="9">
        <f aca="true" t="shared" si="41" ref="E295:G296">E296</f>
        <v>50000</v>
      </c>
      <c r="F295" s="9">
        <f t="shared" si="41"/>
        <v>-50000</v>
      </c>
      <c r="G295" s="9">
        <f t="shared" si="41"/>
        <v>0</v>
      </c>
    </row>
    <row r="296" spans="1:7" ht="15.75" customHeight="1">
      <c r="A296" s="116"/>
      <c r="B296" s="115">
        <v>41</v>
      </c>
      <c r="C296" s="116"/>
      <c r="D296" s="16" t="s">
        <v>61</v>
      </c>
      <c r="E296" s="9">
        <f t="shared" si="41"/>
        <v>50000</v>
      </c>
      <c r="F296" s="98">
        <f>F297</f>
        <v>-50000</v>
      </c>
      <c r="G296" s="98">
        <f>G297</f>
        <v>0</v>
      </c>
    </row>
    <row r="297" spans="1:7" ht="15.75" customHeight="1">
      <c r="A297" s="116"/>
      <c r="B297" s="116"/>
      <c r="C297" s="116">
        <v>412</v>
      </c>
      <c r="D297" s="17" t="s">
        <v>127</v>
      </c>
      <c r="E297" s="7">
        <v>50000</v>
      </c>
      <c r="F297" s="7">
        <v>-50000</v>
      </c>
      <c r="G297" s="7">
        <f>E297+F297</f>
        <v>0</v>
      </c>
    </row>
    <row r="298" spans="1:7" ht="26.25" customHeight="1">
      <c r="A298" s="137"/>
      <c r="B298" s="137"/>
      <c r="C298" s="137"/>
      <c r="D298" s="24" t="s">
        <v>148</v>
      </c>
      <c r="E298" s="31">
        <f>E300</f>
        <v>500000</v>
      </c>
      <c r="F298" s="31">
        <f>F300</f>
        <v>-500000</v>
      </c>
      <c r="G298" s="31">
        <f>G300</f>
        <v>0</v>
      </c>
    </row>
    <row r="299" spans="1:7" ht="15.75" customHeight="1">
      <c r="A299" s="116"/>
      <c r="B299" s="116"/>
      <c r="C299" s="116"/>
      <c r="D299" s="15" t="s">
        <v>25</v>
      </c>
      <c r="E299" s="9">
        <f>E298</f>
        <v>500000</v>
      </c>
      <c r="F299" s="9">
        <f>F298</f>
        <v>-500000</v>
      </c>
      <c r="G299" s="9">
        <f>G298</f>
        <v>0</v>
      </c>
    </row>
    <row r="300" spans="1:7" ht="15.75" customHeight="1">
      <c r="A300" s="115">
        <v>4</v>
      </c>
      <c r="B300" s="116"/>
      <c r="C300" s="116"/>
      <c r="D300" s="16" t="s">
        <v>60</v>
      </c>
      <c r="E300" s="9">
        <f aca="true" t="shared" si="42" ref="E300:G301">E301</f>
        <v>500000</v>
      </c>
      <c r="F300" s="9">
        <f t="shared" si="42"/>
        <v>-500000</v>
      </c>
      <c r="G300" s="9">
        <f t="shared" si="42"/>
        <v>0</v>
      </c>
    </row>
    <row r="301" spans="1:7" ht="15.75" customHeight="1">
      <c r="A301" s="116"/>
      <c r="B301" s="115">
        <v>41</v>
      </c>
      <c r="C301" s="116"/>
      <c r="D301" s="16" t="s">
        <v>61</v>
      </c>
      <c r="E301" s="9">
        <f t="shared" si="42"/>
        <v>500000</v>
      </c>
      <c r="F301" s="98">
        <f>F302</f>
        <v>-500000</v>
      </c>
      <c r="G301" s="98">
        <f>G302</f>
        <v>0</v>
      </c>
    </row>
    <row r="302" spans="1:7" ht="15.75" customHeight="1">
      <c r="A302" s="116"/>
      <c r="B302" s="116"/>
      <c r="C302" s="116">
        <v>412</v>
      </c>
      <c r="D302" s="17" t="s">
        <v>127</v>
      </c>
      <c r="E302" s="7">
        <v>500000</v>
      </c>
      <c r="F302" s="7">
        <v>-500000</v>
      </c>
      <c r="G302" s="7">
        <f>E302+F302</f>
        <v>0</v>
      </c>
    </row>
    <row r="303" spans="1:7" ht="57" customHeight="1">
      <c r="A303" s="137"/>
      <c r="B303" s="137"/>
      <c r="C303" s="137"/>
      <c r="D303" s="24" t="s">
        <v>149</v>
      </c>
      <c r="E303" s="31">
        <f>E305</f>
        <v>30000</v>
      </c>
      <c r="F303" s="31">
        <f>F305</f>
        <v>0</v>
      </c>
      <c r="G303" s="31">
        <f>G305</f>
        <v>30000</v>
      </c>
    </row>
    <row r="304" spans="1:7" ht="15.75" customHeight="1">
      <c r="A304" s="116"/>
      <c r="B304" s="116"/>
      <c r="C304" s="116"/>
      <c r="D304" s="15" t="s">
        <v>25</v>
      </c>
      <c r="E304" s="9">
        <f>E303</f>
        <v>30000</v>
      </c>
      <c r="F304" s="9">
        <f>F303</f>
        <v>0</v>
      </c>
      <c r="G304" s="9">
        <f>G303</f>
        <v>30000</v>
      </c>
    </row>
    <row r="305" spans="1:7" ht="15.75" customHeight="1">
      <c r="A305" s="115">
        <v>4</v>
      </c>
      <c r="B305" s="116"/>
      <c r="C305" s="116"/>
      <c r="D305" s="16" t="s">
        <v>60</v>
      </c>
      <c r="E305" s="9">
        <f aca="true" t="shared" si="43" ref="E305:G306">E306</f>
        <v>30000</v>
      </c>
      <c r="F305" s="9">
        <f t="shared" si="43"/>
        <v>0</v>
      </c>
      <c r="G305" s="9">
        <f t="shared" si="43"/>
        <v>30000</v>
      </c>
    </row>
    <row r="306" spans="1:7" ht="15.75" customHeight="1">
      <c r="A306" s="116"/>
      <c r="B306" s="115">
        <v>41</v>
      </c>
      <c r="C306" s="116"/>
      <c r="D306" s="16" t="s">
        <v>61</v>
      </c>
      <c r="E306" s="9">
        <f t="shared" si="43"/>
        <v>30000</v>
      </c>
      <c r="F306" s="98">
        <f>F307</f>
        <v>0</v>
      </c>
      <c r="G306" s="98">
        <f>G307</f>
        <v>30000</v>
      </c>
    </row>
    <row r="307" spans="1:7" ht="15.75" customHeight="1">
      <c r="A307" s="116"/>
      <c r="B307" s="116"/>
      <c r="C307" s="116">
        <v>412</v>
      </c>
      <c r="D307" s="17" t="s">
        <v>127</v>
      </c>
      <c r="E307" s="7">
        <v>30000</v>
      </c>
      <c r="F307" s="7">
        <v>0</v>
      </c>
      <c r="G307" s="7">
        <f>E307+F307</f>
        <v>30000</v>
      </c>
    </row>
    <row r="308" spans="1:7" ht="25.5" customHeight="1">
      <c r="A308" s="137"/>
      <c r="B308" s="137"/>
      <c r="C308" s="137"/>
      <c r="D308" s="24" t="s">
        <v>150</v>
      </c>
      <c r="E308" s="31">
        <f>E310</f>
        <v>29850</v>
      </c>
      <c r="F308" s="31">
        <f>F310</f>
        <v>0</v>
      </c>
      <c r="G308" s="31">
        <f>G310</f>
        <v>29850</v>
      </c>
    </row>
    <row r="309" spans="1:7" ht="15.75" customHeight="1">
      <c r="A309" s="116"/>
      <c r="B309" s="116"/>
      <c r="C309" s="116"/>
      <c r="D309" s="15" t="s">
        <v>25</v>
      </c>
      <c r="E309" s="9">
        <f>E308</f>
        <v>29850</v>
      </c>
      <c r="F309" s="9">
        <f>F308</f>
        <v>0</v>
      </c>
      <c r="G309" s="9">
        <f>G308</f>
        <v>29850</v>
      </c>
    </row>
    <row r="310" spans="1:7" ht="15.75" customHeight="1">
      <c r="A310" s="115">
        <v>4</v>
      </c>
      <c r="B310" s="116"/>
      <c r="C310" s="116"/>
      <c r="D310" s="16" t="s">
        <v>60</v>
      </c>
      <c r="E310" s="9">
        <f aca="true" t="shared" si="44" ref="E310:G311">E311</f>
        <v>29850</v>
      </c>
      <c r="F310" s="9">
        <f t="shared" si="44"/>
        <v>0</v>
      </c>
      <c r="G310" s="9">
        <f t="shared" si="44"/>
        <v>29850</v>
      </c>
    </row>
    <row r="311" spans="1:7" ht="15.75" customHeight="1">
      <c r="A311" s="116"/>
      <c r="B311" s="115">
        <v>41</v>
      </c>
      <c r="C311" s="116"/>
      <c r="D311" s="16" t="s">
        <v>61</v>
      </c>
      <c r="E311" s="9">
        <f t="shared" si="44"/>
        <v>29850</v>
      </c>
      <c r="F311" s="98">
        <f t="shared" si="44"/>
        <v>0</v>
      </c>
      <c r="G311" s="98">
        <f>E311+F311</f>
        <v>29850</v>
      </c>
    </row>
    <row r="312" spans="1:7" ht="15.75" customHeight="1">
      <c r="A312" s="116"/>
      <c r="B312" s="116"/>
      <c r="C312" s="116">
        <v>412</v>
      </c>
      <c r="D312" s="17" t="s">
        <v>127</v>
      </c>
      <c r="E312" s="7">
        <v>29850</v>
      </c>
      <c r="F312" s="7">
        <v>0</v>
      </c>
      <c r="G312" s="7">
        <f>E312+F312</f>
        <v>29850</v>
      </c>
    </row>
    <row r="313" spans="1:7" ht="18.75" customHeight="1">
      <c r="A313" s="137"/>
      <c r="B313" s="137"/>
      <c r="C313" s="137"/>
      <c r="D313" s="24" t="s">
        <v>151</v>
      </c>
      <c r="E313" s="31">
        <f>E315</f>
        <v>70000</v>
      </c>
      <c r="F313" s="31">
        <f>F315</f>
        <v>-70000</v>
      </c>
      <c r="G313" s="31">
        <f>G315</f>
        <v>0</v>
      </c>
    </row>
    <row r="314" spans="1:7" ht="15.75" customHeight="1">
      <c r="A314" s="116"/>
      <c r="B314" s="116"/>
      <c r="C314" s="116"/>
      <c r="D314" s="15" t="s">
        <v>25</v>
      </c>
      <c r="E314" s="9">
        <f>E313</f>
        <v>70000</v>
      </c>
      <c r="F314" s="9">
        <f>F313</f>
        <v>-70000</v>
      </c>
      <c r="G314" s="9">
        <f>G313</f>
        <v>0</v>
      </c>
    </row>
    <row r="315" spans="1:7" ht="15.75" customHeight="1">
      <c r="A315" s="115">
        <v>4</v>
      </c>
      <c r="B315" s="116"/>
      <c r="C315" s="116"/>
      <c r="D315" s="16" t="s">
        <v>60</v>
      </c>
      <c r="E315" s="9">
        <f aca="true" t="shared" si="45" ref="E315:G316">E316</f>
        <v>70000</v>
      </c>
      <c r="F315" s="9">
        <f t="shared" si="45"/>
        <v>-70000</v>
      </c>
      <c r="G315" s="9">
        <f t="shared" si="45"/>
        <v>0</v>
      </c>
    </row>
    <row r="316" spans="1:7" ht="15.75" customHeight="1">
      <c r="A316" s="116"/>
      <c r="B316" s="115">
        <v>41</v>
      </c>
      <c r="C316" s="116"/>
      <c r="D316" s="16" t="s">
        <v>61</v>
      </c>
      <c r="E316" s="9">
        <f t="shared" si="45"/>
        <v>70000</v>
      </c>
      <c r="F316" s="98">
        <f>F317</f>
        <v>-70000</v>
      </c>
      <c r="G316" s="98">
        <f>G317</f>
        <v>0</v>
      </c>
    </row>
    <row r="317" spans="1:7" ht="15.75" customHeight="1">
      <c r="A317" s="116"/>
      <c r="B317" s="116"/>
      <c r="C317" s="116">
        <v>412</v>
      </c>
      <c r="D317" s="17" t="s">
        <v>127</v>
      </c>
      <c r="E317" s="7">
        <v>70000</v>
      </c>
      <c r="F317" s="7">
        <v>-70000</v>
      </c>
      <c r="G317" s="7">
        <f>E317+F317</f>
        <v>0</v>
      </c>
    </row>
    <row r="318" spans="1:7" ht="26.25" customHeight="1">
      <c r="A318" s="137"/>
      <c r="B318" s="137"/>
      <c r="C318" s="137"/>
      <c r="D318" s="24" t="s">
        <v>152</v>
      </c>
      <c r="E318" s="31">
        <f>E320</f>
        <v>30000</v>
      </c>
      <c r="F318" s="31">
        <f>F320</f>
        <v>-30000</v>
      </c>
      <c r="G318" s="31">
        <f>G320</f>
        <v>0</v>
      </c>
    </row>
    <row r="319" spans="1:7" ht="15.75" customHeight="1">
      <c r="A319" s="116"/>
      <c r="B319" s="116"/>
      <c r="C319" s="116"/>
      <c r="D319" s="15" t="s">
        <v>25</v>
      </c>
      <c r="E319" s="9">
        <f>E318</f>
        <v>30000</v>
      </c>
      <c r="F319" s="9">
        <f>F318</f>
        <v>-30000</v>
      </c>
      <c r="G319" s="9">
        <f>G318</f>
        <v>0</v>
      </c>
    </row>
    <row r="320" spans="1:7" ht="15.75" customHeight="1">
      <c r="A320" s="115">
        <v>4</v>
      </c>
      <c r="B320" s="116"/>
      <c r="C320" s="116"/>
      <c r="D320" s="16" t="s">
        <v>60</v>
      </c>
      <c r="E320" s="9">
        <f>E321</f>
        <v>30000</v>
      </c>
      <c r="F320" s="9">
        <f>F321</f>
        <v>-30000</v>
      </c>
      <c r="G320" s="9">
        <f>G321</f>
        <v>0</v>
      </c>
    </row>
    <row r="321" spans="1:7" ht="15.75" customHeight="1">
      <c r="A321" s="116"/>
      <c r="B321" s="115">
        <v>41</v>
      </c>
      <c r="C321" s="116"/>
      <c r="D321" s="16" t="s">
        <v>61</v>
      </c>
      <c r="E321" s="9">
        <f>E322</f>
        <v>30000</v>
      </c>
      <c r="F321" s="98">
        <f>F322</f>
        <v>-30000</v>
      </c>
      <c r="G321" s="98">
        <f>SUM(G322)</f>
        <v>0</v>
      </c>
    </row>
    <row r="322" spans="1:7" ht="15.75" customHeight="1">
      <c r="A322" s="116"/>
      <c r="B322" s="116"/>
      <c r="C322" s="116">
        <v>412</v>
      </c>
      <c r="D322" s="17" t="s">
        <v>127</v>
      </c>
      <c r="E322" s="7">
        <v>30000</v>
      </c>
      <c r="F322" s="7">
        <v>-30000</v>
      </c>
      <c r="G322" s="7">
        <f>E322+F322</f>
        <v>0</v>
      </c>
    </row>
    <row r="323" spans="1:7" ht="69" customHeight="1">
      <c r="A323" s="137"/>
      <c r="B323" s="137"/>
      <c r="C323" s="137"/>
      <c r="D323" s="24" t="s">
        <v>153</v>
      </c>
      <c r="E323" s="31">
        <f>E325</f>
        <v>40000</v>
      </c>
      <c r="F323" s="31">
        <f>F325</f>
        <v>-40000</v>
      </c>
      <c r="G323" s="31">
        <f>G325</f>
        <v>0</v>
      </c>
    </row>
    <row r="324" spans="1:7" ht="15.75" customHeight="1">
      <c r="A324" s="116"/>
      <c r="B324" s="116"/>
      <c r="C324" s="116"/>
      <c r="D324" s="15" t="s">
        <v>25</v>
      </c>
      <c r="E324" s="9">
        <f>E323</f>
        <v>40000</v>
      </c>
      <c r="F324" s="9">
        <f>F323</f>
        <v>-40000</v>
      </c>
      <c r="G324" s="9">
        <f>G323</f>
        <v>0</v>
      </c>
    </row>
    <row r="325" spans="1:7" ht="15.75" customHeight="1">
      <c r="A325" s="115">
        <v>4</v>
      </c>
      <c r="B325" s="116"/>
      <c r="C325" s="116"/>
      <c r="D325" s="16" t="s">
        <v>60</v>
      </c>
      <c r="E325" s="9">
        <f aca="true" t="shared" si="46" ref="E325:G326">E326</f>
        <v>40000</v>
      </c>
      <c r="F325" s="9">
        <f t="shared" si="46"/>
        <v>-40000</v>
      </c>
      <c r="G325" s="9">
        <f t="shared" si="46"/>
        <v>0</v>
      </c>
    </row>
    <row r="326" spans="1:7" ht="15.75" customHeight="1">
      <c r="A326" s="116"/>
      <c r="B326" s="115">
        <v>41</v>
      </c>
      <c r="C326" s="116"/>
      <c r="D326" s="16" t="s">
        <v>61</v>
      </c>
      <c r="E326" s="9">
        <f t="shared" si="46"/>
        <v>40000</v>
      </c>
      <c r="F326" s="98">
        <f>F327</f>
        <v>-40000</v>
      </c>
      <c r="G326" s="98">
        <f>G327</f>
        <v>0</v>
      </c>
    </row>
    <row r="327" spans="1:7" ht="15.75" customHeight="1">
      <c r="A327" s="116"/>
      <c r="B327" s="116"/>
      <c r="C327" s="116">
        <v>412</v>
      </c>
      <c r="D327" s="17" t="s">
        <v>127</v>
      </c>
      <c r="E327" s="7">
        <v>40000</v>
      </c>
      <c r="F327" s="7">
        <v>-40000</v>
      </c>
      <c r="G327" s="7">
        <f>E327+F327</f>
        <v>0</v>
      </c>
    </row>
    <row r="328" spans="1:7" ht="29.25" customHeight="1">
      <c r="A328" s="137"/>
      <c r="B328" s="137"/>
      <c r="C328" s="137"/>
      <c r="D328" s="24" t="s">
        <v>154</v>
      </c>
      <c r="E328" s="31">
        <f>E330</f>
        <v>24225</v>
      </c>
      <c r="F328" s="31">
        <f>F330</f>
        <v>-24225</v>
      </c>
      <c r="G328" s="31">
        <f>G330</f>
        <v>0</v>
      </c>
    </row>
    <row r="329" spans="1:7" ht="15.75" customHeight="1">
      <c r="A329" s="116"/>
      <c r="B329" s="116"/>
      <c r="C329" s="116"/>
      <c r="D329" s="15" t="s">
        <v>25</v>
      </c>
      <c r="E329" s="9">
        <f>E328</f>
        <v>24225</v>
      </c>
      <c r="F329" s="9">
        <f>F328</f>
        <v>-24225</v>
      </c>
      <c r="G329" s="9">
        <f>G328</f>
        <v>0</v>
      </c>
    </row>
    <row r="330" spans="1:7" ht="15.75" customHeight="1">
      <c r="A330" s="115">
        <v>4</v>
      </c>
      <c r="B330" s="116"/>
      <c r="C330" s="116"/>
      <c r="D330" s="16" t="s">
        <v>60</v>
      </c>
      <c r="E330" s="9">
        <f aca="true" t="shared" si="47" ref="E330:G331">E331</f>
        <v>24225</v>
      </c>
      <c r="F330" s="9">
        <f t="shared" si="47"/>
        <v>-24225</v>
      </c>
      <c r="G330" s="9">
        <f t="shared" si="47"/>
        <v>0</v>
      </c>
    </row>
    <row r="331" spans="1:7" ht="15.75" customHeight="1">
      <c r="A331" s="116"/>
      <c r="B331" s="115">
        <v>41</v>
      </c>
      <c r="C331" s="116"/>
      <c r="D331" s="16" t="s">
        <v>61</v>
      </c>
      <c r="E331" s="9">
        <f t="shared" si="47"/>
        <v>24225</v>
      </c>
      <c r="F331" s="98">
        <f>F332</f>
        <v>-24225</v>
      </c>
      <c r="G331" s="98">
        <f>G332</f>
        <v>0</v>
      </c>
    </row>
    <row r="332" spans="1:7" ht="15.75" customHeight="1">
      <c r="A332" s="116"/>
      <c r="B332" s="116"/>
      <c r="C332" s="116">
        <v>412</v>
      </c>
      <c r="D332" s="17" t="s">
        <v>127</v>
      </c>
      <c r="E332" s="7">
        <v>24225</v>
      </c>
      <c r="F332" s="7">
        <v>-24225</v>
      </c>
      <c r="G332" s="7">
        <f>E332+F332</f>
        <v>0</v>
      </c>
    </row>
    <row r="333" spans="1:7" ht="27" customHeight="1">
      <c r="A333" s="137"/>
      <c r="B333" s="137"/>
      <c r="C333" s="137"/>
      <c r="D333" s="24" t="s">
        <v>155</v>
      </c>
      <c r="E333" s="31">
        <f>E335</f>
        <v>30000</v>
      </c>
      <c r="F333" s="31">
        <f>F335</f>
        <v>-30000</v>
      </c>
      <c r="G333" s="31">
        <f>G335</f>
        <v>0</v>
      </c>
    </row>
    <row r="334" spans="1:7" ht="15.75" customHeight="1">
      <c r="A334" s="116"/>
      <c r="B334" s="116"/>
      <c r="C334" s="116"/>
      <c r="D334" s="15" t="s">
        <v>25</v>
      </c>
      <c r="E334" s="9">
        <f>E333</f>
        <v>30000</v>
      </c>
      <c r="F334" s="9">
        <f>F333</f>
        <v>-30000</v>
      </c>
      <c r="G334" s="9">
        <f>G333</f>
        <v>0</v>
      </c>
    </row>
    <row r="335" spans="1:7" ht="15.75" customHeight="1">
      <c r="A335" s="115">
        <v>4</v>
      </c>
      <c r="B335" s="116"/>
      <c r="C335" s="116"/>
      <c r="D335" s="16" t="s">
        <v>60</v>
      </c>
      <c r="E335" s="9">
        <f aca="true" t="shared" si="48" ref="E335:G336">E336</f>
        <v>30000</v>
      </c>
      <c r="F335" s="9">
        <f>F336</f>
        <v>-30000</v>
      </c>
      <c r="G335" s="9">
        <f t="shared" si="48"/>
        <v>0</v>
      </c>
    </row>
    <row r="336" spans="1:7" ht="15.75" customHeight="1">
      <c r="A336" s="116"/>
      <c r="B336" s="115">
        <v>41</v>
      </c>
      <c r="C336" s="116"/>
      <c r="D336" s="16" t="s">
        <v>61</v>
      </c>
      <c r="E336" s="9">
        <f t="shared" si="48"/>
        <v>30000</v>
      </c>
      <c r="F336" s="98">
        <f>F337</f>
        <v>-30000</v>
      </c>
      <c r="G336" s="98">
        <f>G337</f>
        <v>0</v>
      </c>
    </row>
    <row r="337" spans="1:7" ht="15.75" customHeight="1">
      <c r="A337" s="116"/>
      <c r="B337" s="116"/>
      <c r="C337" s="116">
        <v>412</v>
      </c>
      <c r="D337" s="17" t="s">
        <v>127</v>
      </c>
      <c r="E337" s="7">
        <v>30000</v>
      </c>
      <c r="F337" s="7">
        <v>-30000</v>
      </c>
      <c r="G337" s="7">
        <f>E337+F337</f>
        <v>0</v>
      </c>
    </row>
    <row r="338" spans="1:7" ht="25.5" customHeight="1">
      <c r="A338" s="137"/>
      <c r="B338" s="137"/>
      <c r="C338" s="137"/>
      <c r="D338" s="24" t="s">
        <v>156</v>
      </c>
      <c r="E338" s="31">
        <f>E340</f>
        <v>50000</v>
      </c>
      <c r="F338" s="31">
        <f>F340</f>
        <v>-50000</v>
      </c>
      <c r="G338" s="31">
        <f>G340</f>
        <v>0</v>
      </c>
    </row>
    <row r="339" spans="1:7" ht="15.75" customHeight="1">
      <c r="A339" s="116"/>
      <c r="B339" s="116"/>
      <c r="C339" s="116"/>
      <c r="D339" s="15" t="s">
        <v>25</v>
      </c>
      <c r="E339" s="9">
        <f>E338</f>
        <v>50000</v>
      </c>
      <c r="F339" s="9">
        <f>F338</f>
        <v>-50000</v>
      </c>
      <c r="G339" s="9">
        <f>G338</f>
        <v>0</v>
      </c>
    </row>
    <row r="340" spans="1:7" ht="15.75" customHeight="1">
      <c r="A340" s="115">
        <v>4</v>
      </c>
      <c r="B340" s="116"/>
      <c r="C340" s="116"/>
      <c r="D340" s="16" t="s">
        <v>60</v>
      </c>
      <c r="E340" s="9">
        <f aca="true" t="shared" si="49" ref="E340:G341">E341</f>
        <v>50000</v>
      </c>
      <c r="F340" s="9">
        <f t="shared" si="49"/>
        <v>-50000</v>
      </c>
      <c r="G340" s="9">
        <f t="shared" si="49"/>
        <v>0</v>
      </c>
    </row>
    <row r="341" spans="1:7" ht="15.75" customHeight="1">
      <c r="A341" s="116"/>
      <c r="B341" s="115">
        <v>41</v>
      </c>
      <c r="C341" s="116"/>
      <c r="D341" s="16" t="s">
        <v>61</v>
      </c>
      <c r="E341" s="9">
        <f t="shared" si="49"/>
        <v>50000</v>
      </c>
      <c r="F341" s="98">
        <f>F342</f>
        <v>-50000</v>
      </c>
      <c r="G341" s="98">
        <f>G342</f>
        <v>0</v>
      </c>
    </row>
    <row r="342" spans="1:7" ht="15.75" customHeight="1">
      <c r="A342" s="116"/>
      <c r="B342" s="116"/>
      <c r="C342" s="116">
        <v>412</v>
      </c>
      <c r="D342" s="17" t="s">
        <v>127</v>
      </c>
      <c r="E342" s="7">
        <v>50000</v>
      </c>
      <c r="F342" s="7">
        <v>-50000</v>
      </c>
      <c r="G342" s="7">
        <f>E342+F342</f>
        <v>0</v>
      </c>
    </row>
    <row r="343" spans="1:7" ht="42.75" customHeight="1">
      <c r="A343" s="137"/>
      <c r="B343" s="137"/>
      <c r="C343" s="137"/>
      <c r="D343" s="24" t="s">
        <v>157</v>
      </c>
      <c r="E343" s="31">
        <f>E345</f>
        <v>190000</v>
      </c>
      <c r="F343" s="31">
        <f>F345</f>
        <v>-190000</v>
      </c>
      <c r="G343" s="31">
        <f>G345</f>
        <v>0</v>
      </c>
    </row>
    <row r="344" spans="1:7" ht="15.75" customHeight="1">
      <c r="A344" s="116"/>
      <c r="B344" s="116"/>
      <c r="C344" s="116"/>
      <c r="D344" s="15" t="s">
        <v>25</v>
      </c>
      <c r="E344" s="9">
        <f>E343</f>
        <v>190000</v>
      </c>
      <c r="F344" s="9">
        <f>F343</f>
        <v>-190000</v>
      </c>
      <c r="G344" s="9">
        <f>G343</f>
        <v>0</v>
      </c>
    </row>
    <row r="345" spans="1:7" ht="15.75" customHeight="1">
      <c r="A345" s="115">
        <v>4</v>
      </c>
      <c r="B345" s="116"/>
      <c r="C345" s="116"/>
      <c r="D345" s="16" t="s">
        <v>60</v>
      </c>
      <c r="E345" s="9">
        <f aca="true" t="shared" si="50" ref="E345:G346">E346</f>
        <v>190000</v>
      </c>
      <c r="F345" s="9">
        <f t="shared" si="50"/>
        <v>-190000</v>
      </c>
      <c r="G345" s="9">
        <f t="shared" si="50"/>
        <v>0</v>
      </c>
    </row>
    <row r="346" spans="1:7" ht="15.75" customHeight="1">
      <c r="A346" s="116"/>
      <c r="B346" s="115">
        <v>41</v>
      </c>
      <c r="C346" s="116"/>
      <c r="D346" s="16" t="s">
        <v>61</v>
      </c>
      <c r="E346" s="9">
        <f t="shared" si="50"/>
        <v>190000</v>
      </c>
      <c r="F346" s="98">
        <f>F347</f>
        <v>-190000</v>
      </c>
      <c r="G346" s="98">
        <f>G347</f>
        <v>0</v>
      </c>
    </row>
    <row r="347" spans="1:7" ht="15.75" customHeight="1">
      <c r="A347" s="116"/>
      <c r="B347" s="116"/>
      <c r="C347" s="116">
        <v>412</v>
      </c>
      <c r="D347" s="17" t="s">
        <v>127</v>
      </c>
      <c r="E347" s="7">
        <v>190000</v>
      </c>
      <c r="F347" s="7">
        <v>-190000</v>
      </c>
      <c r="G347" s="7">
        <f>E347+F347</f>
        <v>0</v>
      </c>
    </row>
    <row r="348" spans="1:7" ht="69" customHeight="1">
      <c r="A348" s="137"/>
      <c r="B348" s="137"/>
      <c r="C348" s="137"/>
      <c r="D348" s="24" t="s">
        <v>158</v>
      </c>
      <c r="E348" s="31">
        <f>E350</f>
        <v>150000</v>
      </c>
      <c r="F348" s="31">
        <f>F350</f>
        <v>-150000</v>
      </c>
      <c r="G348" s="31">
        <f>G350</f>
        <v>0</v>
      </c>
    </row>
    <row r="349" spans="1:7" ht="15.75" customHeight="1">
      <c r="A349" s="116"/>
      <c r="B349" s="116"/>
      <c r="C349" s="116"/>
      <c r="D349" s="15" t="s">
        <v>25</v>
      </c>
      <c r="E349" s="9">
        <f>E348</f>
        <v>150000</v>
      </c>
      <c r="F349" s="9">
        <f>F348</f>
        <v>-150000</v>
      </c>
      <c r="G349" s="9">
        <f>G348</f>
        <v>0</v>
      </c>
    </row>
    <row r="350" spans="1:7" ht="15.75" customHeight="1">
      <c r="A350" s="115">
        <v>4</v>
      </c>
      <c r="B350" s="116"/>
      <c r="C350" s="116"/>
      <c r="D350" s="16" t="s">
        <v>60</v>
      </c>
      <c r="E350" s="9">
        <f aca="true" t="shared" si="51" ref="E350:G351">E351</f>
        <v>150000</v>
      </c>
      <c r="F350" s="9">
        <f t="shared" si="51"/>
        <v>-150000</v>
      </c>
      <c r="G350" s="9">
        <f t="shared" si="51"/>
        <v>0</v>
      </c>
    </row>
    <row r="351" spans="1:7" ht="15.75" customHeight="1">
      <c r="A351" s="116"/>
      <c r="B351" s="115">
        <v>41</v>
      </c>
      <c r="C351" s="116"/>
      <c r="D351" s="16" t="s">
        <v>61</v>
      </c>
      <c r="E351" s="9">
        <f t="shared" si="51"/>
        <v>150000</v>
      </c>
      <c r="F351" s="98">
        <f>F352</f>
        <v>-150000</v>
      </c>
      <c r="G351" s="98">
        <f>G352</f>
        <v>0</v>
      </c>
    </row>
    <row r="352" spans="1:7" ht="15.75" customHeight="1">
      <c r="A352" s="116"/>
      <c r="B352" s="116"/>
      <c r="C352" s="116">
        <v>412</v>
      </c>
      <c r="D352" s="17" t="s">
        <v>127</v>
      </c>
      <c r="E352" s="7">
        <v>150000</v>
      </c>
      <c r="F352" s="7">
        <v>-150000</v>
      </c>
      <c r="G352" s="7">
        <f>E352+F352</f>
        <v>0</v>
      </c>
    </row>
    <row r="353" spans="1:7" ht="28.5" customHeight="1">
      <c r="A353" s="137"/>
      <c r="B353" s="137"/>
      <c r="C353" s="137"/>
      <c r="D353" s="24" t="s">
        <v>159</v>
      </c>
      <c r="E353" s="31">
        <f>E355</f>
        <v>30000</v>
      </c>
      <c r="F353" s="31">
        <f>F355</f>
        <v>-30000</v>
      </c>
      <c r="G353" s="31">
        <f>G355</f>
        <v>0</v>
      </c>
    </row>
    <row r="354" spans="1:7" ht="15.75" customHeight="1">
      <c r="A354" s="116"/>
      <c r="B354" s="116"/>
      <c r="C354" s="116"/>
      <c r="D354" s="15" t="s">
        <v>25</v>
      </c>
      <c r="E354" s="9">
        <f>E353</f>
        <v>30000</v>
      </c>
      <c r="F354" s="9">
        <f>F353</f>
        <v>-30000</v>
      </c>
      <c r="G354" s="9">
        <f>G353</f>
        <v>0</v>
      </c>
    </row>
    <row r="355" spans="1:7" ht="15.75" customHeight="1">
      <c r="A355" s="115">
        <v>4</v>
      </c>
      <c r="B355" s="116"/>
      <c r="C355" s="116"/>
      <c r="D355" s="16" t="s">
        <v>60</v>
      </c>
      <c r="E355" s="9">
        <f aca="true" t="shared" si="52" ref="E355:G356">E356</f>
        <v>30000</v>
      </c>
      <c r="F355" s="9">
        <f t="shared" si="52"/>
        <v>-30000</v>
      </c>
      <c r="G355" s="9">
        <f t="shared" si="52"/>
        <v>0</v>
      </c>
    </row>
    <row r="356" spans="1:7" ht="15.75" customHeight="1">
      <c r="A356" s="116"/>
      <c r="B356" s="115">
        <v>41</v>
      </c>
      <c r="C356" s="116"/>
      <c r="D356" s="16" t="s">
        <v>61</v>
      </c>
      <c r="E356" s="9">
        <f t="shared" si="52"/>
        <v>30000</v>
      </c>
      <c r="F356" s="98">
        <f>F357</f>
        <v>-30000</v>
      </c>
      <c r="G356" s="98">
        <f>G357</f>
        <v>0</v>
      </c>
    </row>
    <row r="357" spans="1:7" ht="15.75" customHeight="1">
      <c r="A357" s="116"/>
      <c r="B357" s="116"/>
      <c r="C357" s="116">
        <v>412</v>
      </c>
      <c r="D357" s="17" t="s">
        <v>127</v>
      </c>
      <c r="E357" s="7">
        <v>30000</v>
      </c>
      <c r="F357" s="7">
        <v>-30000</v>
      </c>
      <c r="G357" s="7">
        <f>E357+F357</f>
        <v>0</v>
      </c>
    </row>
    <row r="358" spans="1:7" ht="27" customHeight="1">
      <c r="A358" s="137"/>
      <c r="B358" s="137"/>
      <c r="C358" s="137"/>
      <c r="D358" s="24" t="s">
        <v>160</v>
      </c>
      <c r="E358" s="31">
        <f>E360</f>
        <v>100000</v>
      </c>
      <c r="F358" s="31">
        <f>F360</f>
        <v>-100000</v>
      </c>
      <c r="G358" s="31">
        <f>G360</f>
        <v>0</v>
      </c>
    </row>
    <row r="359" spans="1:7" ht="15.75" customHeight="1">
      <c r="A359" s="116"/>
      <c r="B359" s="116"/>
      <c r="C359" s="116"/>
      <c r="D359" s="15" t="s">
        <v>25</v>
      </c>
      <c r="E359" s="9">
        <f>E358</f>
        <v>100000</v>
      </c>
      <c r="F359" s="9">
        <f>F358</f>
        <v>-100000</v>
      </c>
      <c r="G359" s="9">
        <f>G358</f>
        <v>0</v>
      </c>
    </row>
    <row r="360" spans="1:7" ht="15.75" customHeight="1">
      <c r="A360" s="115">
        <v>4</v>
      </c>
      <c r="B360" s="116"/>
      <c r="C360" s="116"/>
      <c r="D360" s="16" t="s">
        <v>60</v>
      </c>
      <c r="E360" s="9">
        <f aca="true" t="shared" si="53" ref="E360:G361">E361</f>
        <v>100000</v>
      </c>
      <c r="F360" s="9">
        <f t="shared" si="53"/>
        <v>-100000</v>
      </c>
      <c r="G360" s="9">
        <f t="shared" si="53"/>
        <v>0</v>
      </c>
    </row>
    <row r="361" spans="1:7" ht="15.75" customHeight="1">
      <c r="A361" s="116"/>
      <c r="B361" s="115">
        <v>41</v>
      </c>
      <c r="C361" s="116"/>
      <c r="D361" s="16" t="s">
        <v>61</v>
      </c>
      <c r="E361" s="9">
        <f t="shared" si="53"/>
        <v>100000</v>
      </c>
      <c r="F361" s="98">
        <f>F362</f>
        <v>-100000</v>
      </c>
      <c r="G361" s="98">
        <f>G362</f>
        <v>0</v>
      </c>
    </row>
    <row r="362" spans="1:7" ht="15.75" customHeight="1">
      <c r="A362" s="116"/>
      <c r="B362" s="116"/>
      <c r="C362" s="116">
        <v>412</v>
      </c>
      <c r="D362" s="17" t="s">
        <v>127</v>
      </c>
      <c r="E362" s="7">
        <v>100000</v>
      </c>
      <c r="F362" s="7">
        <v>-100000</v>
      </c>
      <c r="G362" s="7">
        <f>E362+F362</f>
        <v>0</v>
      </c>
    </row>
    <row r="363" spans="1:7" ht="25.5" customHeight="1">
      <c r="A363" s="137"/>
      <c r="B363" s="137"/>
      <c r="C363" s="137"/>
      <c r="D363" s="24" t="s">
        <v>161</v>
      </c>
      <c r="E363" s="31">
        <f>E365</f>
        <v>400000</v>
      </c>
      <c r="F363" s="31">
        <f>F365</f>
        <v>-400000</v>
      </c>
      <c r="G363" s="31">
        <f>G365</f>
        <v>0</v>
      </c>
    </row>
    <row r="364" spans="1:7" ht="15.75" customHeight="1">
      <c r="A364" s="116"/>
      <c r="B364" s="116"/>
      <c r="C364" s="116"/>
      <c r="D364" s="15" t="s">
        <v>25</v>
      </c>
      <c r="E364" s="9">
        <f>E363</f>
        <v>400000</v>
      </c>
      <c r="F364" s="9">
        <f>F363</f>
        <v>-400000</v>
      </c>
      <c r="G364" s="9">
        <f>G363</f>
        <v>0</v>
      </c>
    </row>
    <row r="365" spans="1:7" ht="15.75" customHeight="1">
      <c r="A365" s="115">
        <v>4</v>
      </c>
      <c r="B365" s="116"/>
      <c r="C365" s="116"/>
      <c r="D365" s="16" t="s">
        <v>60</v>
      </c>
      <c r="E365" s="9">
        <f aca="true" t="shared" si="54" ref="E365:G366">E366</f>
        <v>400000</v>
      </c>
      <c r="F365" s="9">
        <f t="shared" si="54"/>
        <v>-400000</v>
      </c>
      <c r="G365" s="9">
        <f t="shared" si="54"/>
        <v>0</v>
      </c>
    </row>
    <row r="366" spans="1:7" ht="15.75" customHeight="1">
      <c r="A366" s="116"/>
      <c r="B366" s="115">
        <v>41</v>
      </c>
      <c r="C366" s="116"/>
      <c r="D366" s="16" t="s">
        <v>61</v>
      </c>
      <c r="E366" s="9">
        <f t="shared" si="54"/>
        <v>400000</v>
      </c>
      <c r="F366" s="98">
        <f>F367</f>
        <v>-400000</v>
      </c>
      <c r="G366" s="98">
        <f>G367</f>
        <v>0</v>
      </c>
    </row>
    <row r="367" spans="1:7" ht="15.75" customHeight="1">
      <c r="A367" s="116"/>
      <c r="B367" s="116"/>
      <c r="C367" s="116">
        <v>412</v>
      </c>
      <c r="D367" s="17" t="s">
        <v>127</v>
      </c>
      <c r="E367" s="7">
        <v>400000</v>
      </c>
      <c r="F367" s="7">
        <v>-400000</v>
      </c>
      <c r="G367" s="7">
        <f>E367+F367</f>
        <v>0</v>
      </c>
    </row>
    <row r="368" spans="1:7" ht="39.75" customHeight="1">
      <c r="A368" s="137"/>
      <c r="B368" s="137"/>
      <c r="C368" s="137"/>
      <c r="D368" s="24" t="s">
        <v>162</v>
      </c>
      <c r="E368" s="31">
        <f>E370</f>
        <v>15000</v>
      </c>
      <c r="F368" s="31">
        <f>F370</f>
        <v>-15000</v>
      </c>
      <c r="G368" s="31">
        <f>G370</f>
        <v>0</v>
      </c>
    </row>
    <row r="369" spans="1:7" ht="15.75" customHeight="1">
      <c r="A369" s="116"/>
      <c r="B369" s="116"/>
      <c r="C369" s="116"/>
      <c r="D369" s="15" t="s">
        <v>25</v>
      </c>
      <c r="E369" s="9">
        <f>E368</f>
        <v>15000</v>
      </c>
      <c r="F369" s="9">
        <f>F368</f>
        <v>-15000</v>
      </c>
      <c r="G369" s="9">
        <f>G368</f>
        <v>0</v>
      </c>
    </row>
    <row r="370" spans="1:7" ht="15.75" customHeight="1">
      <c r="A370" s="115">
        <v>4</v>
      </c>
      <c r="B370" s="116"/>
      <c r="C370" s="116"/>
      <c r="D370" s="16" t="s">
        <v>60</v>
      </c>
      <c r="E370" s="9">
        <f aca="true" t="shared" si="55" ref="E370:G371">E371</f>
        <v>15000</v>
      </c>
      <c r="F370" s="9">
        <f t="shared" si="55"/>
        <v>-15000</v>
      </c>
      <c r="G370" s="9">
        <f t="shared" si="55"/>
        <v>0</v>
      </c>
    </row>
    <row r="371" spans="1:7" ht="15.75" customHeight="1">
      <c r="A371" s="116"/>
      <c r="B371" s="115">
        <v>41</v>
      </c>
      <c r="C371" s="116"/>
      <c r="D371" s="16" t="s">
        <v>61</v>
      </c>
      <c r="E371" s="9">
        <f t="shared" si="55"/>
        <v>15000</v>
      </c>
      <c r="F371" s="98">
        <f>F372</f>
        <v>-15000</v>
      </c>
      <c r="G371" s="98">
        <f>G372</f>
        <v>0</v>
      </c>
    </row>
    <row r="372" spans="1:7" ht="15.75" customHeight="1">
      <c r="A372" s="116"/>
      <c r="B372" s="116"/>
      <c r="C372" s="116">
        <v>412</v>
      </c>
      <c r="D372" s="17" t="s">
        <v>127</v>
      </c>
      <c r="E372" s="7">
        <v>15000</v>
      </c>
      <c r="F372" s="7">
        <v>-15000</v>
      </c>
      <c r="G372" s="7">
        <f>E372+F372</f>
        <v>0</v>
      </c>
    </row>
    <row r="373" spans="1:7" ht="34.5" customHeight="1">
      <c r="A373" s="137"/>
      <c r="B373" s="137"/>
      <c r="C373" s="137"/>
      <c r="D373" s="92" t="s">
        <v>163</v>
      </c>
      <c r="E373" s="31">
        <f>E375</f>
        <v>80000</v>
      </c>
      <c r="F373" s="31">
        <f>F375</f>
        <v>-80000</v>
      </c>
      <c r="G373" s="31">
        <f>G375</f>
        <v>0</v>
      </c>
    </row>
    <row r="374" spans="1:7" ht="15.75" customHeight="1">
      <c r="A374" s="116"/>
      <c r="B374" s="116"/>
      <c r="C374" s="116"/>
      <c r="D374" s="15" t="s">
        <v>25</v>
      </c>
      <c r="E374" s="9">
        <f>E373</f>
        <v>80000</v>
      </c>
      <c r="F374" s="9">
        <f>F373</f>
        <v>-80000</v>
      </c>
      <c r="G374" s="9">
        <f>G373</f>
        <v>0</v>
      </c>
    </row>
    <row r="375" spans="1:7" ht="15.75" customHeight="1">
      <c r="A375" s="115">
        <v>4</v>
      </c>
      <c r="B375" s="116"/>
      <c r="C375" s="116"/>
      <c r="D375" s="16" t="s">
        <v>60</v>
      </c>
      <c r="E375" s="9">
        <f aca="true" t="shared" si="56" ref="E375:G376">E376</f>
        <v>80000</v>
      </c>
      <c r="F375" s="9">
        <f t="shared" si="56"/>
        <v>-80000</v>
      </c>
      <c r="G375" s="9">
        <f t="shared" si="56"/>
        <v>0</v>
      </c>
    </row>
    <row r="376" spans="1:7" ht="15.75" customHeight="1">
      <c r="A376" s="116"/>
      <c r="B376" s="115">
        <v>41</v>
      </c>
      <c r="C376" s="116"/>
      <c r="D376" s="16" t="s">
        <v>61</v>
      </c>
      <c r="E376" s="9">
        <f t="shared" si="56"/>
        <v>80000</v>
      </c>
      <c r="F376" s="98">
        <f>F377</f>
        <v>-80000</v>
      </c>
      <c r="G376" s="98">
        <f>G377</f>
        <v>0</v>
      </c>
    </row>
    <row r="377" spans="1:7" ht="15.75" customHeight="1">
      <c r="A377" s="116"/>
      <c r="B377" s="116"/>
      <c r="C377" s="116">
        <v>412</v>
      </c>
      <c r="D377" s="17" t="s">
        <v>127</v>
      </c>
      <c r="E377" s="7">
        <v>80000</v>
      </c>
      <c r="F377" s="7">
        <v>-80000</v>
      </c>
      <c r="G377" s="7">
        <f>E377+F377</f>
        <v>0</v>
      </c>
    </row>
    <row r="378" spans="1:7" ht="22.5" customHeight="1">
      <c r="A378" s="121"/>
      <c r="B378" s="121"/>
      <c r="C378" s="121"/>
      <c r="D378" s="93" t="s">
        <v>164</v>
      </c>
      <c r="E378" s="31">
        <f>E380</f>
        <v>50000</v>
      </c>
      <c r="F378" s="31">
        <f>F380</f>
        <v>-29400</v>
      </c>
      <c r="G378" s="31">
        <f>G380</f>
        <v>20600</v>
      </c>
    </row>
    <row r="379" spans="1:7" ht="15.75" customHeight="1">
      <c r="A379" s="116"/>
      <c r="B379" s="116"/>
      <c r="C379" s="116"/>
      <c r="D379" s="15" t="s">
        <v>25</v>
      </c>
      <c r="E379" s="9">
        <f>E378</f>
        <v>50000</v>
      </c>
      <c r="F379" s="9">
        <f>F378</f>
        <v>-29400</v>
      </c>
      <c r="G379" s="9">
        <f>G378</f>
        <v>20600</v>
      </c>
    </row>
    <row r="380" spans="1:7" ht="15.75" customHeight="1">
      <c r="A380" s="115">
        <v>4</v>
      </c>
      <c r="B380" s="116"/>
      <c r="C380" s="116"/>
      <c r="D380" s="16" t="s">
        <v>60</v>
      </c>
      <c r="E380" s="9">
        <f aca="true" t="shared" si="57" ref="E380:G381">E381</f>
        <v>50000</v>
      </c>
      <c r="F380" s="9">
        <f t="shared" si="57"/>
        <v>-29400</v>
      </c>
      <c r="G380" s="9">
        <f t="shared" si="57"/>
        <v>20600</v>
      </c>
    </row>
    <row r="381" spans="1:7" ht="15.75" customHeight="1">
      <c r="A381" s="116"/>
      <c r="B381" s="115">
        <v>41</v>
      </c>
      <c r="C381" s="116"/>
      <c r="D381" s="16" t="s">
        <v>61</v>
      </c>
      <c r="E381" s="9">
        <f t="shared" si="57"/>
        <v>50000</v>
      </c>
      <c r="F381" s="98">
        <f>F382</f>
        <v>-29400</v>
      </c>
      <c r="G381" s="98">
        <f>G382</f>
        <v>20600</v>
      </c>
    </row>
    <row r="382" spans="1:7" ht="15.75" customHeight="1">
      <c r="A382" s="116"/>
      <c r="B382" s="116"/>
      <c r="C382" s="116">
        <v>412</v>
      </c>
      <c r="D382" s="17" t="s">
        <v>127</v>
      </c>
      <c r="E382" s="7">
        <v>50000</v>
      </c>
      <c r="F382" s="7">
        <v>-29400</v>
      </c>
      <c r="G382" s="7">
        <f>E382+F382</f>
        <v>20600</v>
      </c>
    </row>
    <row r="383" spans="1:7" ht="28.5" customHeight="1">
      <c r="A383" s="121"/>
      <c r="B383" s="121"/>
      <c r="C383" s="121"/>
      <c r="D383" s="52" t="s">
        <v>165</v>
      </c>
      <c r="E383" s="31">
        <f>E385</f>
        <v>50000</v>
      </c>
      <c r="F383" s="31">
        <f>F385</f>
        <v>-50000</v>
      </c>
      <c r="G383" s="31">
        <f>G385</f>
        <v>0</v>
      </c>
    </row>
    <row r="384" spans="1:7" ht="15.75" customHeight="1">
      <c r="A384" s="116"/>
      <c r="B384" s="116"/>
      <c r="C384" s="116"/>
      <c r="D384" s="15" t="s">
        <v>25</v>
      </c>
      <c r="E384" s="9">
        <f>E383</f>
        <v>50000</v>
      </c>
      <c r="F384" s="9">
        <f>F383</f>
        <v>-50000</v>
      </c>
      <c r="G384" s="9">
        <f>G383</f>
        <v>0</v>
      </c>
    </row>
    <row r="385" spans="1:7" ht="15.75" customHeight="1">
      <c r="A385" s="115">
        <v>4</v>
      </c>
      <c r="B385" s="116"/>
      <c r="C385" s="116"/>
      <c r="D385" s="16" t="s">
        <v>60</v>
      </c>
      <c r="E385" s="9">
        <f aca="true" t="shared" si="58" ref="E385:G386">E386</f>
        <v>50000</v>
      </c>
      <c r="F385" s="9">
        <f t="shared" si="58"/>
        <v>-50000</v>
      </c>
      <c r="G385" s="9">
        <f t="shared" si="58"/>
        <v>0</v>
      </c>
    </row>
    <row r="386" spans="1:7" ht="15.75" customHeight="1">
      <c r="A386" s="116"/>
      <c r="B386" s="115">
        <v>41</v>
      </c>
      <c r="C386" s="116"/>
      <c r="D386" s="16" t="s">
        <v>61</v>
      </c>
      <c r="E386" s="9">
        <f t="shared" si="58"/>
        <v>50000</v>
      </c>
      <c r="F386" s="98">
        <f>F387</f>
        <v>-50000</v>
      </c>
      <c r="G386" s="98">
        <f>G387</f>
        <v>0</v>
      </c>
    </row>
    <row r="387" spans="1:7" ht="15.75" customHeight="1">
      <c r="A387" s="116"/>
      <c r="B387" s="116"/>
      <c r="C387" s="116">
        <v>412</v>
      </c>
      <c r="D387" s="17" t="s">
        <v>127</v>
      </c>
      <c r="E387" s="7">
        <v>50000</v>
      </c>
      <c r="F387" s="7">
        <v>-50000</v>
      </c>
      <c r="G387" s="7">
        <f>E387+F387</f>
        <v>0</v>
      </c>
    </row>
    <row r="388" spans="1:7" ht="15.75" customHeight="1">
      <c r="A388" s="150"/>
      <c r="B388" s="150"/>
      <c r="C388" s="150"/>
      <c r="D388" s="23" t="s">
        <v>166</v>
      </c>
      <c r="E388" s="40">
        <f>E390</f>
        <v>1100000</v>
      </c>
      <c r="F388" s="40">
        <f>F390</f>
        <v>0</v>
      </c>
      <c r="G388" s="40">
        <f>G390</f>
        <v>1100000</v>
      </c>
    </row>
    <row r="389" spans="1:7" ht="15.75" customHeight="1">
      <c r="A389" s="116"/>
      <c r="B389" s="116"/>
      <c r="C389" s="116"/>
      <c r="D389" s="15" t="s">
        <v>19</v>
      </c>
      <c r="E389" s="9">
        <f>E388</f>
        <v>1100000</v>
      </c>
      <c r="F389" s="9">
        <f>F388</f>
        <v>0</v>
      </c>
      <c r="G389" s="9">
        <f>G388</f>
        <v>1100000</v>
      </c>
    </row>
    <row r="390" spans="1:7" ht="15.75" customHeight="1">
      <c r="A390" s="115">
        <v>3</v>
      </c>
      <c r="B390" s="116"/>
      <c r="C390" s="116"/>
      <c r="D390" s="16" t="s">
        <v>41</v>
      </c>
      <c r="E390" s="9">
        <f>E391</f>
        <v>1100000</v>
      </c>
      <c r="F390" s="9">
        <f>F391</f>
        <v>0</v>
      </c>
      <c r="G390" s="9">
        <f>G391</f>
        <v>1100000</v>
      </c>
    </row>
    <row r="391" spans="1:7" ht="15.75" customHeight="1">
      <c r="A391" s="116"/>
      <c r="B391" s="115">
        <v>32</v>
      </c>
      <c r="C391" s="116"/>
      <c r="D391" s="16" t="s">
        <v>46</v>
      </c>
      <c r="E391" s="9">
        <f>E392</f>
        <v>1100000</v>
      </c>
      <c r="F391" s="98">
        <f>SUM(F392)</f>
        <v>0</v>
      </c>
      <c r="G391" s="98">
        <f>SUM(G392)</f>
        <v>1100000</v>
      </c>
    </row>
    <row r="392" spans="1:7" ht="15.75" customHeight="1">
      <c r="A392" s="116"/>
      <c r="B392" s="116"/>
      <c r="C392" s="116">
        <v>329</v>
      </c>
      <c r="D392" s="17" t="s">
        <v>51</v>
      </c>
      <c r="E392" s="7">
        <v>1100000</v>
      </c>
      <c r="F392" s="7">
        <v>0</v>
      </c>
      <c r="G392" s="103">
        <f>E392+F392</f>
        <v>1100000</v>
      </c>
    </row>
    <row r="393" spans="1:7" ht="15.75" customHeight="1">
      <c r="A393" s="150"/>
      <c r="B393" s="150"/>
      <c r="C393" s="150"/>
      <c r="D393" s="23" t="s">
        <v>167</v>
      </c>
      <c r="E393" s="40">
        <f>E395</f>
        <v>1494732.75</v>
      </c>
      <c r="F393" s="40">
        <f>F395</f>
        <v>-1238232.75</v>
      </c>
      <c r="G393" s="40">
        <f>G395</f>
        <v>256500</v>
      </c>
    </row>
    <row r="394" spans="1:7" ht="15.75" customHeight="1">
      <c r="A394" s="116"/>
      <c r="B394" s="116"/>
      <c r="C394" s="116"/>
      <c r="D394" s="15" t="s">
        <v>19</v>
      </c>
      <c r="E394" s="9">
        <f>E393</f>
        <v>1494732.75</v>
      </c>
      <c r="F394" s="9">
        <f>F393</f>
        <v>-1238232.75</v>
      </c>
      <c r="G394" s="9">
        <f>G393</f>
        <v>256500</v>
      </c>
    </row>
    <row r="395" spans="1:7" ht="15.75" customHeight="1">
      <c r="A395" s="115">
        <v>3</v>
      </c>
      <c r="B395" s="116"/>
      <c r="C395" s="116"/>
      <c r="D395" s="16" t="s">
        <v>41</v>
      </c>
      <c r="E395" s="9">
        <f>E396</f>
        <v>1494732.75</v>
      </c>
      <c r="F395" s="9">
        <f>F396</f>
        <v>-1238232.75</v>
      </c>
      <c r="G395" s="9">
        <f>G396</f>
        <v>256500</v>
      </c>
    </row>
    <row r="396" spans="1:7" ht="15.75" customHeight="1">
      <c r="A396" s="116"/>
      <c r="B396" s="115">
        <v>32</v>
      </c>
      <c r="C396" s="116"/>
      <c r="D396" s="16" t="s">
        <v>46</v>
      </c>
      <c r="E396" s="9">
        <f>E397</f>
        <v>1494732.75</v>
      </c>
      <c r="F396" s="98">
        <f>F397</f>
        <v>-1238232.75</v>
      </c>
      <c r="G396" s="98">
        <f>SUM(G397)</f>
        <v>256500</v>
      </c>
    </row>
    <row r="397" spans="1:7" ht="15.75" customHeight="1">
      <c r="A397" s="116"/>
      <c r="B397" s="116"/>
      <c r="C397" s="116">
        <v>329</v>
      </c>
      <c r="D397" s="17" t="s">
        <v>51</v>
      </c>
      <c r="E397" s="7">
        <v>1494732.75</v>
      </c>
      <c r="F397" s="7">
        <v>-1238232.75</v>
      </c>
      <c r="G397" s="7">
        <f>E397+F397</f>
        <v>256500</v>
      </c>
    </row>
    <row r="398" spans="1:7" ht="29.25" customHeight="1">
      <c r="A398" s="150"/>
      <c r="B398" s="150"/>
      <c r="C398" s="150"/>
      <c r="D398" s="23" t="s">
        <v>168</v>
      </c>
      <c r="E398" s="40">
        <f>E400</f>
        <v>800000</v>
      </c>
      <c r="F398" s="40">
        <f>F400</f>
        <v>-800000</v>
      </c>
      <c r="G398" s="40">
        <f>G400</f>
        <v>0</v>
      </c>
    </row>
    <row r="399" spans="1:7" ht="15.75" customHeight="1">
      <c r="A399" s="116"/>
      <c r="B399" s="116"/>
      <c r="C399" s="116"/>
      <c r="D399" s="15" t="s">
        <v>19</v>
      </c>
      <c r="E399" s="9">
        <f>E398</f>
        <v>800000</v>
      </c>
      <c r="F399" s="9">
        <f>F398</f>
        <v>-800000</v>
      </c>
      <c r="G399" s="9">
        <f>G398</f>
        <v>0</v>
      </c>
    </row>
    <row r="400" spans="1:7" ht="15.75" customHeight="1">
      <c r="A400" s="115">
        <v>3</v>
      </c>
      <c r="B400" s="116"/>
      <c r="C400" s="116"/>
      <c r="D400" s="16" t="s">
        <v>41</v>
      </c>
      <c r="E400" s="9">
        <f>E401</f>
        <v>800000</v>
      </c>
      <c r="F400" s="9">
        <f>F401</f>
        <v>-800000</v>
      </c>
      <c r="G400" s="9">
        <f>G401</f>
        <v>0</v>
      </c>
    </row>
    <row r="401" spans="1:7" ht="15.75" customHeight="1">
      <c r="A401" s="116"/>
      <c r="B401" s="115">
        <v>32</v>
      </c>
      <c r="C401" s="116"/>
      <c r="D401" s="16" t="s">
        <v>46</v>
      </c>
      <c r="E401" s="9">
        <f>E402</f>
        <v>800000</v>
      </c>
      <c r="F401" s="98">
        <f>F402</f>
        <v>-800000</v>
      </c>
      <c r="G401" s="98">
        <f>SUM(G402)</f>
        <v>0</v>
      </c>
    </row>
    <row r="402" spans="1:7" ht="15.75" customHeight="1">
      <c r="A402" s="116"/>
      <c r="B402" s="116"/>
      <c r="C402" s="116">
        <v>329</v>
      </c>
      <c r="D402" s="17" t="s">
        <v>51</v>
      </c>
      <c r="E402" s="7">
        <v>800000</v>
      </c>
      <c r="F402" s="7">
        <v>-800000</v>
      </c>
      <c r="G402" s="7">
        <f>E402+F402</f>
        <v>0</v>
      </c>
    </row>
    <row r="403" spans="1:7" ht="31.5" customHeight="1">
      <c r="A403" s="121"/>
      <c r="B403" s="121"/>
      <c r="C403" s="121"/>
      <c r="D403" s="93" t="s">
        <v>169</v>
      </c>
      <c r="E403" s="31">
        <f>E405</f>
        <v>30000</v>
      </c>
      <c r="F403" s="31">
        <f>F405</f>
        <v>-30000</v>
      </c>
      <c r="G403" s="31">
        <f>G405</f>
        <v>0</v>
      </c>
    </row>
    <row r="404" spans="1:7" ht="15.75" customHeight="1">
      <c r="A404" s="116"/>
      <c r="B404" s="116"/>
      <c r="C404" s="116"/>
      <c r="D404" s="15" t="s">
        <v>19</v>
      </c>
      <c r="E404" s="9">
        <f>E403</f>
        <v>30000</v>
      </c>
      <c r="F404" s="9">
        <f>F403</f>
        <v>-30000</v>
      </c>
      <c r="G404" s="9">
        <f>G403</f>
        <v>0</v>
      </c>
    </row>
    <row r="405" spans="1:7" ht="15.75" customHeight="1">
      <c r="A405" s="115">
        <v>3</v>
      </c>
      <c r="B405" s="116"/>
      <c r="C405" s="116"/>
      <c r="D405" s="16" t="s">
        <v>41</v>
      </c>
      <c r="E405" s="9">
        <f aca="true" t="shared" si="59" ref="E405:G406">E406</f>
        <v>30000</v>
      </c>
      <c r="F405" s="9">
        <f>F406</f>
        <v>-30000</v>
      </c>
      <c r="G405" s="9">
        <f t="shared" si="59"/>
        <v>0</v>
      </c>
    </row>
    <row r="406" spans="1:7" ht="15.75" customHeight="1">
      <c r="A406" s="116"/>
      <c r="B406" s="115">
        <v>32</v>
      </c>
      <c r="C406" s="116"/>
      <c r="D406" s="16" t="s">
        <v>46</v>
      </c>
      <c r="E406" s="9">
        <f t="shared" si="59"/>
        <v>30000</v>
      </c>
      <c r="F406" s="98">
        <f>F407</f>
        <v>-30000</v>
      </c>
      <c r="G406" s="98">
        <f>G407</f>
        <v>0</v>
      </c>
    </row>
    <row r="407" spans="1:7" ht="15.75" customHeight="1">
      <c r="A407" s="116"/>
      <c r="B407" s="116"/>
      <c r="C407" s="116">
        <v>323</v>
      </c>
      <c r="D407" s="17" t="s">
        <v>49</v>
      </c>
      <c r="E407" s="7">
        <v>30000</v>
      </c>
      <c r="F407" s="7">
        <v>-30000</v>
      </c>
      <c r="G407" s="7">
        <f>E407+F407</f>
        <v>0</v>
      </c>
    </row>
    <row r="408" spans="1:7" ht="27" customHeight="1">
      <c r="A408" s="121"/>
      <c r="B408" s="121"/>
      <c r="C408" s="121"/>
      <c r="D408" s="93" t="s">
        <v>170</v>
      </c>
      <c r="E408" s="31">
        <f>E410</f>
        <v>200000</v>
      </c>
      <c r="F408" s="31">
        <f>F410</f>
        <v>-150000</v>
      </c>
      <c r="G408" s="31">
        <f>G410</f>
        <v>50000</v>
      </c>
    </row>
    <row r="409" spans="1:7" ht="15.75" customHeight="1">
      <c r="A409" s="116"/>
      <c r="B409" s="116"/>
      <c r="C409" s="116"/>
      <c r="D409" s="15" t="s">
        <v>25</v>
      </c>
      <c r="E409" s="9">
        <f>E408</f>
        <v>200000</v>
      </c>
      <c r="F409" s="9">
        <f>F408</f>
        <v>-150000</v>
      </c>
      <c r="G409" s="9">
        <f>G408</f>
        <v>50000</v>
      </c>
    </row>
    <row r="410" spans="1:7" ht="15.75" customHeight="1">
      <c r="A410" s="115">
        <v>4</v>
      </c>
      <c r="B410" s="116"/>
      <c r="C410" s="116"/>
      <c r="D410" s="16" t="s">
        <v>60</v>
      </c>
      <c r="E410" s="9">
        <f aca="true" t="shared" si="60" ref="E410:G411">E411</f>
        <v>200000</v>
      </c>
      <c r="F410" s="9">
        <f t="shared" si="60"/>
        <v>-150000</v>
      </c>
      <c r="G410" s="9">
        <f t="shared" si="60"/>
        <v>50000</v>
      </c>
    </row>
    <row r="411" spans="1:7" ht="15.75" customHeight="1">
      <c r="A411" s="116"/>
      <c r="B411" s="115">
        <v>41</v>
      </c>
      <c r="C411" s="116"/>
      <c r="D411" s="16" t="s">
        <v>61</v>
      </c>
      <c r="E411" s="9">
        <f t="shared" si="60"/>
        <v>200000</v>
      </c>
      <c r="F411" s="98">
        <f>F412</f>
        <v>-150000</v>
      </c>
      <c r="G411" s="98">
        <f>G412</f>
        <v>50000</v>
      </c>
    </row>
    <row r="412" spans="1:7" ht="15.75" customHeight="1">
      <c r="A412" s="116"/>
      <c r="B412" s="116"/>
      <c r="C412" s="116">
        <v>412</v>
      </c>
      <c r="D412" s="17" t="s">
        <v>127</v>
      </c>
      <c r="E412" s="7">
        <v>200000</v>
      </c>
      <c r="F412" s="7">
        <v>-150000</v>
      </c>
      <c r="G412" s="7">
        <f>E412+F412</f>
        <v>50000</v>
      </c>
    </row>
    <row r="413" spans="1:7" ht="26.25" customHeight="1">
      <c r="A413" s="121"/>
      <c r="B413" s="121"/>
      <c r="C413" s="121"/>
      <c r="D413" s="93" t="s">
        <v>171</v>
      </c>
      <c r="E413" s="31">
        <f>E415</f>
        <v>20000</v>
      </c>
      <c r="F413" s="31">
        <f>F415</f>
        <v>-20000</v>
      </c>
      <c r="G413" s="31">
        <f>G415</f>
        <v>0</v>
      </c>
    </row>
    <row r="414" spans="1:7" ht="15.75" customHeight="1">
      <c r="A414" s="116"/>
      <c r="B414" s="116"/>
      <c r="C414" s="116"/>
      <c r="D414" s="15" t="s">
        <v>25</v>
      </c>
      <c r="E414" s="9">
        <f>E413</f>
        <v>20000</v>
      </c>
      <c r="F414" s="9">
        <f>F413</f>
        <v>-20000</v>
      </c>
      <c r="G414" s="9">
        <f>G413</f>
        <v>0</v>
      </c>
    </row>
    <row r="415" spans="1:7" ht="15.75" customHeight="1">
      <c r="A415" s="115">
        <v>4</v>
      </c>
      <c r="B415" s="116"/>
      <c r="C415" s="116"/>
      <c r="D415" s="16" t="s">
        <v>60</v>
      </c>
      <c r="E415" s="9">
        <f aca="true" t="shared" si="61" ref="E415:G416">E416</f>
        <v>20000</v>
      </c>
      <c r="F415" s="9">
        <f t="shared" si="61"/>
        <v>-20000</v>
      </c>
      <c r="G415" s="9">
        <f t="shared" si="61"/>
        <v>0</v>
      </c>
    </row>
    <row r="416" spans="1:7" ht="15.75" customHeight="1">
      <c r="A416" s="116"/>
      <c r="B416" s="115">
        <v>41</v>
      </c>
      <c r="C416" s="116"/>
      <c r="D416" s="16" t="s">
        <v>61</v>
      </c>
      <c r="E416" s="9">
        <f t="shared" si="61"/>
        <v>20000</v>
      </c>
      <c r="F416" s="98">
        <f>F417</f>
        <v>-20000</v>
      </c>
      <c r="G416" s="98">
        <f>G417</f>
        <v>0</v>
      </c>
    </row>
    <row r="417" spans="1:7" ht="15.75" customHeight="1">
      <c r="A417" s="116"/>
      <c r="B417" s="116"/>
      <c r="C417" s="116">
        <v>412</v>
      </c>
      <c r="D417" s="17" t="s">
        <v>127</v>
      </c>
      <c r="E417" s="7">
        <v>20000</v>
      </c>
      <c r="F417" s="7">
        <v>-20000</v>
      </c>
      <c r="G417" s="7">
        <f>E417+F417</f>
        <v>0</v>
      </c>
    </row>
    <row r="418" spans="1:7" ht="30.75" customHeight="1">
      <c r="A418" s="150"/>
      <c r="B418" s="150"/>
      <c r="C418" s="150"/>
      <c r="D418" s="23" t="s">
        <v>172</v>
      </c>
      <c r="E418" s="40">
        <f>E420</f>
        <v>500000</v>
      </c>
      <c r="F418" s="40">
        <f>F420</f>
        <v>-500000</v>
      </c>
      <c r="G418" s="40">
        <f>G420</f>
        <v>0</v>
      </c>
    </row>
    <row r="419" spans="1:7" ht="15.75" customHeight="1">
      <c r="A419" s="116"/>
      <c r="B419" s="116"/>
      <c r="C419" s="116"/>
      <c r="D419" s="15" t="s">
        <v>25</v>
      </c>
      <c r="E419" s="9">
        <f>E418</f>
        <v>500000</v>
      </c>
      <c r="F419" s="9">
        <f>F418</f>
        <v>-500000</v>
      </c>
      <c r="G419" s="9">
        <f>G418</f>
        <v>0</v>
      </c>
    </row>
    <row r="420" spans="1:7" ht="15.75" customHeight="1">
      <c r="A420" s="115">
        <v>4</v>
      </c>
      <c r="B420" s="116"/>
      <c r="C420" s="116"/>
      <c r="D420" s="16" t="s">
        <v>60</v>
      </c>
      <c r="E420" s="9">
        <f aca="true" t="shared" si="62" ref="E420:G421">E421</f>
        <v>500000</v>
      </c>
      <c r="F420" s="9">
        <f t="shared" si="62"/>
        <v>-500000</v>
      </c>
      <c r="G420" s="9">
        <f t="shared" si="62"/>
        <v>0</v>
      </c>
    </row>
    <row r="421" spans="1:7" ht="15.75" customHeight="1">
      <c r="A421" s="116"/>
      <c r="B421" s="115">
        <v>41</v>
      </c>
      <c r="C421" s="116"/>
      <c r="D421" s="16" t="s">
        <v>61</v>
      </c>
      <c r="E421" s="9">
        <f t="shared" si="62"/>
        <v>500000</v>
      </c>
      <c r="F421" s="98">
        <f>F422</f>
        <v>-500000</v>
      </c>
      <c r="G421" s="98">
        <f>G422</f>
        <v>0</v>
      </c>
    </row>
    <row r="422" spans="1:7" ht="15.75" customHeight="1">
      <c r="A422" s="116"/>
      <c r="B422" s="116"/>
      <c r="C422" s="116">
        <v>412</v>
      </c>
      <c r="D422" s="17" t="s">
        <v>127</v>
      </c>
      <c r="E422" s="7">
        <v>500000</v>
      </c>
      <c r="F422" s="7">
        <v>-500000</v>
      </c>
      <c r="G422" s="7">
        <f>E422+F422</f>
        <v>0</v>
      </c>
    </row>
    <row r="423" spans="1:7" ht="25.5" customHeight="1">
      <c r="A423" s="121"/>
      <c r="B423" s="121"/>
      <c r="C423" s="121"/>
      <c r="D423" s="93" t="s">
        <v>173</v>
      </c>
      <c r="E423" s="31">
        <f>E425</f>
        <v>450000</v>
      </c>
      <c r="F423" s="31">
        <f>F425</f>
        <v>-450000</v>
      </c>
      <c r="G423" s="31">
        <f>G425</f>
        <v>0</v>
      </c>
    </row>
    <row r="424" spans="1:7" ht="15.75" customHeight="1">
      <c r="A424" s="116"/>
      <c r="B424" s="116"/>
      <c r="C424" s="116"/>
      <c r="D424" s="15" t="s">
        <v>25</v>
      </c>
      <c r="E424" s="9">
        <f>E423</f>
        <v>450000</v>
      </c>
      <c r="F424" s="9">
        <f>F423</f>
        <v>-450000</v>
      </c>
      <c r="G424" s="9">
        <f>G423</f>
        <v>0</v>
      </c>
    </row>
    <row r="425" spans="1:7" ht="15.75" customHeight="1">
      <c r="A425" s="115">
        <v>4</v>
      </c>
      <c r="B425" s="116"/>
      <c r="C425" s="116"/>
      <c r="D425" s="16" t="s">
        <v>60</v>
      </c>
      <c r="E425" s="9">
        <f aca="true" t="shared" si="63" ref="E425:G426">E426</f>
        <v>450000</v>
      </c>
      <c r="F425" s="9">
        <f t="shared" si="63"/>
        <v>-450000</v>
      </c>
      <c r="G425" s="9">
        <f t="shared" si="63"/>
        <v>0</v>
      </c>
    </row>
    <row r="426" spans="1:7" ht="15.75" customHeight="1">
      <c r="A426" s="116"/>
      <c r="B426" s="115">
        <v>41</v>
      </c>
      <c r="C426" s="116"/>
      <c r="D426" s="16" t="s">
        <v>61</v>
      </c>
      <c r="E426" s="9">
        <f t="shared" si="63"/>
        <v>450000</v>
      </c>
      <c r="F426" s="98">
        <f>F427</f>
        <v>-450000</v>
      </c>
      <c r="G426" s="98">
        <f>G427</f>
        <v>0</v>
      </c>
    </row>
    <row r="427" spans="1:7" ht="15.75" customHeight="1">
      <c r="A427" s="116"/>
      <c r="B427" s="116"/>
      <c r="C427" s="116">
        <v>412</v>
      </c>
      <c r="D427" s="17" t="s">
        <v>127</v>
      </c>
      <c r="E427" s="7">
        <v>450000</v>
      </c>
      <c r="F427" s="7">
        <v>-450000</v>
      </c>
      <c r="G427" s="7">
        <f>E427+F427</f>
        <v>0</v>
      </c>
    </row>
    <row r="428" spans="1:7" ht="15.75" customHeight="1">
      <c r="A428" s="151"/>
      <c r="B428" s="151"/>
      <c r="C428" s="151"/>
      <c r="D428" s="41" t="s">
        <v>174</v>
      </c>
      <c r="E428" s="42">
        <f>E430</f>
        <v>1421000</v>
      </c>
      <c r="F428" s="42">
        <f>F430</f>
        <v>-323000</v>
      </c>
      <c r="G428" s="42">
        <f>G430</f>
        <v>1098000</v>
      </c>
    </row>
    <row r="429" spans="1:7" ht="15.75" customHeight="1">
      <c r="A429" s="109"/>
      <c r="B429" s="109"/>
      <c r="C429" s="109"/>
      <c r="D429" s="15" t="s">
        <v>175</v>
      </c>
      <c r="E429" s="7"/>
      <c r="F429" s="7"/>
      <c r="G429" s="7"/>
    </row>
    <row r="430" spans="1:7" ht="26.25">
      <c r="A430" s="152"/>
      <c r="B430" s="152"/>
      <c r="C430" s="152"/>
      <c r="D430" s="35" t="s">
        <v>176</v>
      </c>
      <c r="E430" s="36">
        <f>E431+E436</f>
        <v>1421000</v>
      </c>
      <c r="F430" s="36">
        <f>F431+F436</f>
        <v>-323000</v>
      </c>
      <c r="G430" s="36">
        <f>G431+G436</f>
        <v>1098000</v>
      </c>
    </row>
    <row r="431" spans="1:7" ht="15">
      <c r="A431" s="137"/>
      <c r="B431" s="137"/>
      <c r="C431" s="137"/>
      <c r="D431" s="24" t="s">
        <v>177</v>
      </c>
      <c r="E431" s="31">
        <f>E433</f>
        <v>780000</v>
      </c>
      <c r="F431" s="31">
        <f>F433</f>
        <v>0</v>
      </c>
      <c r="G431" s="31">
        <f>G433</f>
        <v>780000</v>
      </c>
    </row>
    <row r="432" spans="1:7" ht="15">
      <c r="A432" s="109"/>
      <c r="B432" s="109"/>
      <c r="C432" s="109"/>
      <c r="D432" s="15" t="s">
        <v>19</v>
      </c>
      <c r="E432" s="9">
        <f>E431</f>
        <v>780000</v>
      </c>
      <c r="F432" s="9">
        <f>F431</f>
        <v>0</v>
      </c>
      <c r="G432" s="9">
        <f>G431</f>
        <v>780000</v>
      </c>
    </row>
    <row r="433" spans="1:7" ht="15">
      <c r="A433" s="153">
        <v>3</v>
      </c>
      <c r="B433" s="109"/>
      <c r="C433" s="109"/>
      <c r="D433" s="16" t="s">
        <v>41</v>
      </c>
      <c r="E433" s="9">
        <f aca="true" t="shared" si="64" ref="E433:G434">E434</f>
        <v>780000</v>
      </c>
      <c r="F433" s="9">
        <f t="shared" si="64"/>
        <v>0</v>
      </c>
      <c r="G433" s="9">
        <f t="shared" si="64"/>
        <v>780000</v>
      </c>
    </row>
    <row r="434" spans="1:7" ht="15">
      <c r="A434" s="109"/>
      <c r="B434" s="153">
        <v>32</v>
      </c>
      <c r="C434" s="109"/>
      <c r="D434" s="16" t="s">
        <v>46</v>
      </c>
      <c r="E434" s="9">
        <f t="shared" si="64"/>
        <v>780000</v>
      </c>
      <c r="F434" s="98">
        <f>SUM(F435)</f>
        <v>0</v>
      </c>
      <c r="G434" s="98">
        <f>SUM(G435)</f>
        <v>780000</v>
      </c>
    </row>
    <row r="435" spans="1:7" ht="15">
      <c r="A435" s="109"/>
      <c r="B435" s="109"/>
      <c r="C435" s="109">
        <v>323</v>
      </c>
      <c r="D435" s="17" t="s">
        <v>49</v>
      </c>
      <c r="E435" s="7">
        <v>780000</v>
      </c>
      <c r="F435" s="7">
        <v>0</v>
      </c>
      <c r="G435" s="7">
        <f>E435+F435</f>
        <v>780000</v>
      </c>
    </row>
    <row r="436" spans="1:7" ht="15">
      <c r="A436" s="137"/>
      <c r="B436" s="137"/>
      <c r="C436" s="137"/>
      <c r="D436" s="24" t="s">
        <v>178</v>
      </c>
      <c r="E436" s="31">
        <f>E438</f>
        <v>641000</v>
      </c>
      <c r="F436" s="31">
        <f>F438</f>
        <v>-323000</v>
      </c>
      <c r="G436" s="31">
        <f>G438</f>
        <v>318000</v>
      </c>
    </row>
    <row r="437" spans="1:7" ht="15">
      <c r="A437" s="138"/>
      <c r="B437" s="138"/>
      <c r="C437" s="138"/>
      <c r="D437" s="15" t="s">
        <v>19</v>
      </c>
      <c r="E437" s="9">
        <f>E436</f>
        <v>641000</v>
      </c>
      <c r="F437" s="9">
        <f>F436</f>
        <v>-323000</v>
      </c>
      <c r="G437" s="9">
        <f>G436</f>
        <v>318000</v>
      </c>
    </row>
    <row r="438" spans="1:7" ht="15">
      <c r="A438" s="153">
        <v>3</v>
      </c>
      <c r="B438" s="109"/>
      <c r="C438" s="109"/>
      <c r="D438" s="16" t="s">
        <v>41</v>
      </c>
      <c r="E438" s="9">
        <f aca="true" t="shared" si="65" ref="E438:G439">E439</f>
        <v>641000</v>
      </c>
      <c r="F438" s="9">
        <f t="shared" si="65"/>
        <v>-323000</v>
      </c>
      <c r="G438" s="9">
        <f t="shared" si="65"/>
        <v>318000</v>
      </c>
    </row>
    <row r="439" spans="1:7" ht="15">
      <c r="A439" s="109"/>
      <c r="B439" s="153">
        <v>38</v>
      </c>
      <c r="C439" s="109"/>
      <c r="D439" s="16" t="s">
        <v>56</v>
      </c>
      <c r="E439" s="9">
        <f t="shared" si="65"/>
        <v>641000</v>
      </c>
      <c r="F439" s="98">
        <f>F440</f>
        <v>-323000</v>
      </c>
      <c r="G439" s="98">
        <f>G440</f>
        <v>318000</v>
      </c>
    </row>
    <row r="440" spans="1:7" ht="15">
      <c r="A440" s="109"/>
      <c r="B440" s="109"/>
      <c r="C440" s="109">
        <v>381</v>
      </c>
      <c r="D440" s="17" t="s">
        <v>57</v>
      </c>
      <c r="E440" s="7">
        <v>641000</v>
      </c>
      <c r="F440" s="7">
        <v>-323000</v>
      </c>
      <c r="G440" s="7">
        <f>E440+F440</f>
        <v>318000</v>
      </c>
    </row>
    <row r="441" spans="1:7" ht="15">
      <c r="A441" s="151"/>
      <c r="B441" s="151"/>
      <c r="C441" s="151"/>
      <c r="D441" s="41" t="s">
        <v>179</v>
      </c>
      <c r="E441" s="42">
        <f>E443</f>
        <v>68000</v>
      </c>
      <c r="F441" s="42">
        <f>F443</f>
        <v>-20000</v>
      </c>
      <c r="G441" s="42">
        <f>G443</f>
        <v>48000</v>
      </c>
    </row>
    <row r="442" spans="1:7" ht="15">
      <c r="A442" s="109"/>
      <c r="B442" s="109"/>
      <c r="C442" s="109"/>
      <c r="D442" s="15" t="s">
        <v>180</v>
      </c>
      <c r="E442" s="7"/>
      <c r="F442" s="7"/>
      <c r="G442" s="7"/>
    </row>
    <row r="443" spans="1:7" ht="15">
      <c r="A443" s="152"/>
      <c r="B443" s="152"/>
      <c r="C443" s="152"/>
      <c r="D443" s="35" t="s">
        <v>181</v>
      </c>
      <c r="E443" s="36">
        <f>E444+E449+E454+E459+E464</f>
        <v>68000</v>
      </c>
      <c r="F443" s="36">
        <f>F444+F449+F454+F459+F464</f>
        <v>-20000</v>
      </c>
      <c r="G443" s="36">
        <f>G444+G449+G454+G459+G464</f>
        <v>48000</v>
      </c>
    </row>
    <row r="444" spans="1:7" ht="15">
      <c r="A444" s="150"/>
      <c r="B444" s="150"/>
      <c r="C444" s="150"/>
      <c r="D444" s="23" t="s">
        <v>182</v>
      </c>
      <c r="E444" s="40">
        <f>E446</f>
        <v>30000</v>
      </c>
      <c r="F444" s="40">
        <f>F446</f>
        <v>-30000</v>
      </c>
      <c r="G444" s="40">
        <f>G446</f>
        <v>0</v>
      </c>
    </row>
    <row r="445" spans="1:7" ht="15">
      <c r="A445" s="138"/>
      <c r="B445" s="138"/>
      <c r="C445" s="138"/>
      <c r="D445" s="15" t="s">
        <v>19</v>
      </c>
      <c r="E445" s="9">
        <f>E444</f>
        <v>30000</v>
      </c>
      <c r="F445" s="9">
        <f>F444</f>
        <v>-30000</v>
      </c>
      <c r="G445" s="9">
        <f>G444</f>
        <v>0</v>
      </c>
    </row>
    <row r="446" spans="1:7" ht="15">
      <c r="A446" s="153">
        <v>3</v>
      </c>
      <c r="B446" s="109"/>
      <c r="C446" s="109"/>
      <c r="D446" s="16" t="s">
        <v>41</v>
      </c>
      <c r="E446" s="9">
        <f aca="true" t="shared" si="66" ref="E446:G447">E447</f>
        <v>30000</v>
      </c>
      <c r="F446" s="9">
        <f t="shared" si="66"/>
        <v>-30000</v>
      </c>
      <c r="G446" s="9">
        <f t="shared" si="66"/>
        <v>0</v>
      </c>
    </row>
    <row r="447" spans="1:7" ht="15">
      <c r="A447" s="109"/>
      <c r="B447" s="153">
        <v>32</v>
      </c>
      <c r="C447" s="109"/>
      <c r="D447" s="16" t="s">
        <v>46</v>
      </c>
      <c r="E447" s="9">
        <f t="shared" si="66"/>
        <v>30000</v>
      </c>
      <c r="F447" s="98">
        <f>F448</f>
        <v>-30000</v>
      </c>
      <c r="G447" s="98">
        <f>G448</f>
        <v>0</v>
      </c>
    </row>
    <row r="448" spans="1:7" ht="15">
      <c r="A448" s="109"/>
      <c r="B448" s="109"/>
      <c r="C448" s="109">
        <v>323</v>
      </c>
      <c r="D448" s="17" t="s">
        <v>49</v>
      </c>
      <c r="E448" s="7">
        <v>30000</v>
      </c>
      <c r="F448" s="7">
        <v>-30000</v>
      </c>
      <c r="G448" s="7">
        <f>E448+F448</f>
        <v>0</v>
      </c>
    </row>
    <row r="449" spans="1:7" ht="15">
      <c r="A449" s="150"/>
      <c r="B449" s="150"/>
      <c r="C449" s="150"/>
      <c r="D449" s="23" t="s">
        <v>183</v>
      </c>
      <c r="E449" s="40">
        <f>E451</f>
        <v>10000</v>
      </c>
      <c r="F449" s="40">
        <f>F451</f>
        <v>10000</v>
      </c>
      <c r="G449" s="40">
        <f>G451</f>
        <v>20000</v>
      </c>
    </row>
    <row r="450" spans="1:7" ht="15">
      <c r="A450" s="138"/>
      <c r="B450" s="138"/>
      <c r="C450" s="138"/>
      <c r="D450" s="15" t="s">
        <v>19</v>
      </c>
      <c r="E450" s="9">
        <f>E449</f>
        <v>10000</v>
      </c>
      <c r="F450" s="9">
        <f>F449</f>
        <v>10000</v>
      </c>
      <c r="G450" s="9">
        <f>G449</f>
        <v>20000</v>
      </c>
    </row>
    <row r="451" spans="1:7" ht="15">
      <c r="A451" s="153">
        <v>3</v>
      </c>
      <c r="B451" s="109"/>
      <c r="C451" s="109"/>
      <c r="D451" s="16" t="s">
        <v>41</v>
      </c>
      <c r="E451" s="9">
        <f aca="true" t="shared" si="67" ref="E451:G452">E452</f>
        <v>10000</v>
      </c>
      <c r="F451" s="9">
        <f t="shared" si="67"/>
        <v>10000</v>
      </c>
      <c r="G451" s="9">
        <f t="shared" si="67"/>
        <v>20000</v>
      </c>
    </row>
    <row r="452" spans="1:7" ht="15">
      <c r="A452" s="109"/>
      <c r="B452" s="153">
        <v>32</v>
      </c>
      <c r="C452" s="109"/>
      <c r="D452" s="16" t="s">
        <v>46</v>
      </c>
      <c r="E452" s="9">
        <f t="shared" si="67"/>
        <v>10000</v>
      </c>
      <c r="F452" s="98">
        <f>F453</f>
        <v>10000</v>
      </c>
      <c r="G452" s="98">
        <f>G453</f>
        <v>20000</v>
      </c>
    </row>
    <row r="453" spans="1:7" ht="15">
      <c r="A453" s="109"/>
      <c r="B453" s="109"/>
      <c r="C453" s="109">
        <v>323</v>
      </c>
      <c r="D453" s="17" t="s">
        <v>49</v>
      </c>
      <c r="E453" s="7">
        <v>10000</v>
      </c>
      <c r="F453" s="7">
        <v>10000</v>
      </c>
      <c r="G453" s="7">
        <f>E453+F453</f>
        <v>20000</v>
      </c>
    </row>
    <row r="454" spans="1:7" ht="15">
      <c r="A454" s="150"/>
      <c r="B454" s="150"/>
      <c r="C454" s="150"/>
      <c r="D454" s="23" t="s">
        <v>184</v>
      </c>
      <c r="E454" s="40">
        <f>E456</f>
        <v>12000</v>
      </c>
      <c r="F454" s="40">
        <f>F456</f>
        <v>0</v>
      </c>
      <c r="G454" s="40">
        <f>G456</f>
        <v>12000</v>
      </c>
    </row>
    <row r="455" spans="1:7" ht="15">
      <c r="A455" s="138"/>
      <c r="B455" s="138"/>
      <c r="C455" s="138"/>
      <c r="D455" s="15" t="s">
        <v>19</v>
      </c>
      <c r="E455" s="9">
        <f>E454</f>
        <v>12000</v>
      </c>
      <c r="F455" s="9">
        <f>F454</f>
        <v>0</v>
      </c>
      <c r="G455" s="9">
        <f>G454</f>
        <v>12000</v>
      </c>
    </row>
    <row r="456" spans="1:7" ht="15">
      <c r="A456" s="153">
        <v>3</v>
      </c>
      <c r="B456" s="109"/>
      <c r="C456" s="109"/>
      <c r="D456" s="16" t="s">
        <v>41</v>
      </c>
      <c r="E456" s="9">
        <f aca="true" t="shared" si="68" ref="E456:G457">E457</f>
        <v>12000</v>
      </c>
      <c r="F456" s="9">
        <f t="shared" si="68"/>
        <v>0</v>
      </c>
      <c r="G456" s="9">
        <f t="shared" si="68"/>
        <v>12000</v>
      </c>
    </row>
    <row r="457" spans="1:7" ht="15">
      <c r="A457" s="109"/>
      <c r="B457" s="153">
        <v>37</v>
      </c>
      <c r="C457" s="109"/>
      <c r="D457" s="16" t="s">
        <v>185</v>
      </c>
      <c r="E457" s="9">
        <f t="shared" si="68"/>
        <v>12000</v>
      </c>
      <c r="F457" s="98">
        <f>F458</f>
        <v>0</v>
      </c>
      <c r="G457" s="98">
        <f>SUM(G458)</f>
        <v>12000</v>
      </c>
    </row>
    <row r="458" spans="1:7" ht="26.25">
      <c r="A458" s="109"/>
      <c r="B458" s="109"/>
      <c r="C458" s="109">
        <v>372</v>
      </c>
      <c r="D458" s="17" t="s">
        <v>54</v>
      </c>
      <c r="E458" s="7">
        <v>12000</v>
      </c>
      <c r="F458" s="7">
        <v>0</v>
      </c>
      <c r="G458" s="7">
        <f>E458+F458</f>
        <v>12000</v>
      </c>
    </row>
    <row r="459" spans="1:7" ht="15">
      <c r="A459" s="150"/>
      <c r="B459" s="150"/>
      <c r="C459" s="150"/>
      <c r="D459" s="23" t="s">
        <v>186</v>
      </c>
      <c r="E459" s="40">
        <f>E461</f>
        <v>10000</v>
      </c>
      <c r="F459" s="40">
        <f>F461</f>
        <v>0</v>
      </c>
      <c r="G459" s="40">
        <f>G461</f>
        <v>10000</v>
      </c>
    </row>
    <row r="460" spans="1:7" ht="15">
      <c r="A460" s="138"/>
      <c r="B460" s="138"/>
      <c r="C460" s="138"/>
      <c r="D460" s="15" t="s">
        <v>19</v>
      </c>
      <c r="E460" s="9">
        <f>E459</f>
        <v>10000</v>
      </c>
      <c r="F460" s="9">
        <f>F459</f>
        <v>0</v>
      </c>
      <c r="G460" s="9">
        <f>G459</f>
        <v>10000</v>
      </c>
    </row>
    <row r="461" spans="1:7" ht="15">
      <c r="A461" s="153">
        <v>3</v>
      </c>
      <c r="B461" s="109"/>
      <c r="C461" s="109"/>
      <c r="D461" s="16" t="s">
        <v>41</v>
      </c>
      <c r="E461" s="9">
        <f aca="true" t="shared" si="69" ref="E461:G462">E462</f>
        <v>10000</v>
      </c>
      <c r="F461" s="9">
        <f t="shared" si="69"/>
        <v>0</v>
      </c>
      <c r="G461" s="9">
        <f t="shared" si="69"/>
        <v>10000</v>
      </c>
    </row>
    <row r="462" spans="1:7" ht="15">
      <c r="A462" s="109"/>
      <c r="B462" s="153">
        <v>32</v>
      </c>
      <c r="C462" s="109"/>
      <c r="D462" s="16" t="s">
        <v>46</v>
      </c>
      <c r="E462" s="9">
        <f t="shared" si="69"/>
        <v>10000</v>
      </c>
      <c r="F462" s="98">
        <f>SUM(F463)</f>
        <v>0</v>
      </c>
      <c r="G462" s="98">
        <f>SUM(G463)</f>
        <v>10000</v>
      </c>
    </row>
    <row r="463" spans="1:7" ht="15">
      <c r="A463" s="109"/>
      <c r="B463" s="109"/>
      <c r="C463" s="109">
        <v>329</v>
      </c>
      <c r="D463" s="17" t="s">
        <v>51</v>
      </c>
      <c r="E463" s="7">
        <v>10000</v>
      </c>
      <c r="F463" s="7">
        <v>0</v>
      </c>
      <c r="G463" s="7">
        <f>E463+F463</f>
        <v>10000</v>
      </c>
    </row>
    <row r="464" spans="1:7" ht="15">
      <c r="A464" s="150"/>
      <c r="B464" s="150"/>
      <c r="C464" s="150"/>
      <c r="D464" s="23" t="s">
        <v>187</v>
      </c>
      <c r="E464" s="40">
        <f>E466</f>
        <v>6000</v>
      </c>
      <c r="F464" s="40">
        <f>F466</f>
        <v>0</v>
      </c>
      <c r="G464" s="40">
        <f>G466</f>
        <v>6000</v>
      </c>
    </row>
    <row r="465" spans="1:7" ht="15">
      <c r="A465" s="138"/>
      <c r="B465" s="138"/>
      <c r="C465" s="138"/>
      <c r="D465" s="15" t="s">
        <v>19</v>
      </c>
      <c r="E465" s="9">
        <f>E464</f>
        <v>6000</v>
      </c>
      <c r="F465" s="9">
        <f>F464</f>
        <v>0</v>
      </c>
      <c r="G465" s="9">
        <f>G464</f>
        <v>6000</v>
      </c>
    </row>
    <row r="466" spans="1:7" ht="15">
      <c r="A466" s="153">
        <v>3</v>
      </c>
      <c r="B466" s="109"/>
      <c r="C466" s="109"/>
      <c r="D466" s="16" t="s">
        <v>41</v>
      </c>
      <c r="E466" s="9">
        <f aca="true" t="shared" si="70" ref="E466:G467">E467</f>
        <v>6000</v>
      </c>
      <c r="F466" s="9">
        <f t="shared" si="70"/>
        <v>0</v>
      </c>
      <c r="G466" s="9">
        <f t="shared" si="70"/>
        <v>6000</v>
      </c>
    </row>
    <row r="467" spans="1:7" ht="15">
      <c r="A467" s="109"/>
      <c r="B467" s="153">
        <v>38</v>
      </c>
      <c r="C467" s="109"/>
      <c r="D467" s="16" t="s">
        <v>56</v>
      </c>
      <c r="E467" s="9">
        <f t="shared" si="70"/>
        <v>6000</v>
      </c>
      <c r="F467" s="98">
        <f>F468</f>
        <v>0</v>
      </c>
      <c r="G467" s="98">
        <f>SUM(G468)</f>
        <v>6000</v>
      </c>
    </row>
    <row r="468" spans="1:7" ht="15">
      <c r="A468" s="109"/>
      <c r="B468" s="109"/>
      <c r="C468" s="109">
        <v>381</v>
      </c>
      <c r="D468" s="17" t="s">
        <v>57</v>
      </c>
      <c r="E468" s="7">
        <v>6000</v>
      </c>
      <c r="F468" s="7">
        <v>0</v>
      </c>
      <c r="G468" s="7">
        <f>F468+E468</f>
        <v>6000</v>
      </c>
    </row>
    <row r="469" spans="1:8" ht="15">
      <c r="A469" s="151"/>
      <c r="B469" s="151"/>
      <c r="C469" s="151"/>
      <c r="D469" s="41" t="s">
        <v>188</v>
      </c>
      <c r="E469" s="42">
        <f>E471</f>
        <v>42000</v>
      </c>
      <c r="F469" s="42">
        <f>F471</f>
        <v>0</v>
      </c>
      <c r="G469" s="42">
        <f>G471</f>
        <v>42000</v>
      </c>
      <c r="H469" s="1"/>
    </row>
    <row r="470" spans="1:7" ht="15">
      <c r="A470" s="109"/>
      <c r="B470" s="109"/>
      <c r="C470" s="109"/>
      <c r="D470" s="15" t="s">
        <v>180</v>
      </c>
      <c r="E470" s="7"/>
      <c r="F470" s="7"/>
      <c r="G470" s="7"/>
    </row>
    <row r="471" spans="1:7" ht="15">
      <c r="A471" s="152"/>
      <c r="B471" s="152"/>
      <c r="C471" s="152"/>
      <c r="D471" s="35" t="s">
        <v>189</v>
      </c>
      <c r="E471" s="36">
        <f>E472+E477+E482+E487</f>
        <v>42000</v>
      </c>
      <c r="F471" s="36">
        <f>F472+F477+F482+F487</f>
        <v>0</v>
      </c>
      <c r="G471" s="36">
        <f>G472+G477+G482+G487</f>
        <v>42000</v>
      </c>
    </row>
    <row r="472" spans="1:7" ht="15">
      <c r="A472" s="150"/>
      <c r="B472" s="150"/>
      <c r="C472" s="150"/>
      <c r="D472" s="23" t="s">
        <v>190</v>
      </c>
      <c r="E472" s="40">
        <f>E474</f>
        <v>15000</v>
      </c>
      <c r="F472" s="40">
        <f>F474</f>
        <v>0</v>
      </c>
      <c r="G472" s="40">
        <f>G474</f>
        <v>15000</v>
      </c>
    </row>
    <row r="473" spans="1:7" ht="15">
      <c r="A473" s="109"/>
      <c r="B473" s="109"/>
      <c r="C473" s="109"/>
      <c r="D473" s="15" t="s">
        <v>19</v>
      </c>
      <c r="E473" s="9">
        <f>E472</f>
        <v>15000</v>
      </c>
      <c r="F473" s="9">
        <f>F472</f>
        <v>0</v>
      </c>
      <c r="G473" s="9">
        <f>G472</f>
        <v>15000</v>
      </c>
    </row>
    <row r="474" spans="1:7" ht="15">
      <c r="A474" s="153">
        <v>3</v>
      </c>
      <c r="B474" s="109"/>
      <c r="C474" s="109"/>
      <c r="D474" s="16" t="s">
        <v>41</v>
      </c>
      <c r="E474" s="9">
        <f aca="true" t="shared" si="71" ref="E474:G475">E475</f>
        <v>15000</v>
      </c>
      <c r="F474" s="9">
        <f t="shared" si="71"/>
        <v>0</v>
      </c>
      <c r="G474" s="9">
        <f t="shared" si="71"/>
        <v>15000</v>
      </c>
    </row>
    <row r="475" spans="1:7" ht="15">
      <c r="A475" s="109"/>
      <c r="B475" s="153">
        <v>32</v>
      </c>
      <c r="C475" s="109"/>
      <c r="D475" s="16" t="s">
        <v>46</v>
      </c>
      <c r="E475" s="9">
        <f t="shared" si="71"/>
        <v>15000</v>
      </c>
      <c r="F475" s="98">
        <f>SUM(F476)</f>
        <v>0</v>
      </c>
      <c r="G475" s="98">
        <f>SUM(G476)</f>
        <v>15000</v>
      </c>
    </row>
    <row r="476" spans="1:7" ht="15">
      <c r="A476" s="109"/>
      <c r="B476" s="109"/>
      <c r="C476" s="109">
        <v>329</v>
      </c>
      <c r="D476" s="17" t="s">
        <v>51</v>
      </c>
      <c r="E476" s="7">
        <v>15000</v>
      </c>
      <c r="F476" s="7">
        <v>0</v>
      </c>
      <c r="G476" s="7">
        <f>E476+F476</f>
        <v>15000</v>
      </c>
    </row>
    <row r="477" spans="1:7" ht="15">
      <c r="A477" s="150"/>
      <c r="B477" s="150"/>
      <c r="C477" s="150"/>
      <c r="D477" s="23" t="s">
        <v>191</v>
      </c>
      <c r="E477" s="40">
        <f>E479</f>
        <v>20000</v>
      </c>
      <c r="F477" s="40">
        <f>F479</f>
        <v>0</v>
      </c>
      <c r="G477" s="40">
        <f>G479</f>
        <v>20000</v>
      </c>
    </row>
    <row r="478" spans="1:7" ht="15">
      <c r="A478" s="109"/>
      <c r="B478" s="109"/>
      <c r="C478" s="109"/>
      <c r="D478" s="15" t="s">
        <v>19</v>
      </c>
      <c r="E478" s="9">
        <f>E477</f>
        <v>20000</v>
      </c>
      <c r="F478" s="9">
        <f>F477</f>
        <v>0</v>
      </c>
      <c r="G478" s="9">
        <f>G477</f>
        <v>20000</v>
      </c>
    </row>
    <row r="479" spans="1:7" ht="15">
      <c r="A479" s="153">
        <v>3</v>
      </c>
      <c r="B479" s="109"/>
      <c r="C479" s="109"/>
      <c r="D479" s="16" t="s">
        <v>41</v>
      </c>
      <c r="E479" s="9">
        <f aca="true" t="shared" si="72" ref="E479:G480">E480</f>
        <v>20000</v>
      </c>
      <c r="F479" s="9">
        <f t="shared" si="72"/>
        <v>0</v>
      </c>
      <c r="G479" s="9">
        <f t="shared" si="72"/>
        <v>20000</v>
      </c>
    </row>
    <row r="480" spans="1:7" ht="15">
      <c r="A480" s="109"/>
      <c r="B480" s="153">
        <v>32</v>
      </c>
      <c r="C480" s="109"/>
      <c r="D480" s="16" t="s">
        <v>46</v>
      </c>
      <c r="E480" s="9">
        <f t="shared" si="72"/>
        <v>20000</v>
      </c>
      <c r="F480" s="98">
        <v>0</v>
      </c>
      <c r="G480" s="98">
        <f>E480+F480</f>
        <v>20000</v>
      </c>
    </row>
    <row r="481" spans="1:7" ht="15">
      <c r="A481" s="109"/>
      <c r="B481" s="109"/>
      <c r="C481" s="109">
        <v>329</v>
      </c>
      <c r="D481" s="17" t="s">
        <v>51</v>
      </c>
      <c r="E481" s="7">
        <v>20000</v>
      </c>
      <c r="F481" s="7">
        <v>0</v>
      </c>
      <c r="G481" s="7">
        <f>E481+F481</f>
        <v>20000</v>
      </c>
    </row>
    <row r="482" spans="1:7" ht="30">
      <c r="A482" s="150"/>
      <c r="B482" s="150"/>
      <c r="C482" s="150"/>
      <c r="D482" s="23" t="s">
        <v>192</v>
      </c>
      <c r="E482" s="40">
        <f>E484</f>
        <v>3000</v>
      </c>
      <c r="F482" s="40">
        <f>F484</f>
        <v>0</v>
      </c>
      <c r="G482" s="40">
        <f>G484</f>
        <v>3000</v>
      </c>
    </row>
    <row r="483" spans="1:7" ht="15">
      <c r="A483" s="109"/>
      <c r="B483" s="109"/>
      <c r="C483" s="109"/>
      <c r="D483" s="15" t="s">
        <v>19</v>
      </c>
      <c r="E483" s="9">
        <f>E482</f>
        <v>3000</v>
      </c>
      <c r="F483" s="9">
        <f>F482</f>
        <v>0</v>
      </c>
      <c r="G483" s="9">
        <f>G482</f>
        <v>3000</v>
      </c>
    </row>
    <row r="484" spans="1:7" ht="15">
      <c r="A484" s="153">
        <v>3</v>
      </c>
      <c r="B484" s="109"/>
      <c r="C484" s="109"/>
      <c r="D484" s="16" t="s">
        <v>41</v>
      </c>
      <c r="E484" s="9">
        <f aca="true" t="shared" si="73" ref="E484:G485">E485</f>
        <v>3000</v>
      </c>
      <c r="F484" s="9">
        <f t="shared" si="73"/>
        <v>0</v>
      </c>
      <c r="G484" s="9">
        <f t="shared" si="73"/>
        <v>3000</v>
      </c>
    </row>
    <row r="485" spans="1:7" ht="15">
      <c r="A485" s="109"/>
      <c r="B485" s="153">
        <v>37</v>
      </c>
      <c r="C485" s="109"/>
      <c r="D485" s="16" t="s">
        <v>46</v>
      </c>
      <c r="E485" s="9">
        <f t="shared" si="73"/>
        <v>3000</v>
      </c>
      <c r="F485" s="98">
        <v>0</v>
      </c>
      <c r="G485" s="98">
        <f>E485+F485</f>
        <v>3000</v>
      </c>
    </row>
    <row r="486" spans="1:7" ht="26.25">
      <c r="A486" s="109"/>
      <c r="B486" s="109"/>
      <c r="C486" s="109">
        <v>372</v>
      </c>
      <c r="D486" s="17" t="s">
        <v>54</v>
      </c>
      <c r="E486" s="7">
        <v>3000</v>
      </c>
      <c r="F486" s="7">
        <v>0</v>
      </c>
      <c r="G486" s="7">
        <f>E486+F486</f>
        <v>3000</v>
      </c>
    </row>
    <row r="487" spans="1:7" ht="30">
      <c r="A487" s="150"/>
      <c r="B487" s="150"/>
      <c r="C487" s="150"/>
      <c r="D487" s="23" t="s">
        <v>193</v>
      </c>
      <c r="E487" s="40">
        <f>E489</f>
        <v>4000</v>
      </c>
      <c r="F487" s="40">
        <f>F489</f>
        <v>0</v>
      </c>
      <c r="G487" s="40">
        <f>G489</f>
        <v>4000</v>
      </c>
    </row>
    <row r="488" spans="1:7" ht="15">
      <c r="A488" s="109"/>
      <c r="B488" s="109"/>
      <c r="C488" s="109"/>
      <c r="D488" s="15" t="s">
        <v>19</v>
      </c>
      <c r="E488" s="9">
        <f>E487</f>
        <v>4000</v>
      </c>
      <c r="F488" s="9">
        <f>F487</f>
        <v>0</v>
      </c>
      <c r="G488" s="9">
        <f>G487</f>
        <v>4000</v>
      </c>
    </row>
    <row r="489" spans="1:7" ht="15">
      <c r="A489" s="153">
        <v>3</v>
      </c>
      <c r="B489" s="109"/>
      <c r="C489" s="109"/>
      <c r="D489" s="16" t="s">
        <v>41</v>
      </c>
      <c r="E489" s="9">
        <f aca="true" t="shared" si="74" ref="E489:G490">E490</f>
        <v>4000</v>
      </c>
      <c r="F489" s="9">
        <f t="shared" si="74"/>
        <v>0</v>
      </c>
      <c r="G489" s="9">
        <f t="shared" si="74"/>
        <v>4000</v>
      </c>
    </row>
    <row r="490" spans="1:7" ht="15">
      <c r="A490" s="109"/>
      <c r="B490" s="153">
        <v>38</v>
      </c>
      <c r="C490" s="109"/>
      <c r="D490" s="16" t="s">
        <v>56</v>
      </c>
      <c r="E490" s="9">
        <f t="shared" si="74"/>
        <v>4000</v>
      </c>
      <c r="F490" s="98">
        <v>0</v>
      </c>
      <c r="G490" s="98">
        <f>E490+F490</f>
        <v>4000</v>
      </c>
    </row>
    <row r="491" spans="1:7" ht="15">
      <c r="A491" s="109"/>
      <c r="B491" s="109"/>
      <c r="C491" s="109">
        <v>381</v>
      </c>
      <c r="D491" s="17" t="s">
        <v>57</v>
      </c>
      <c r="E491" s="7">
        <v>4000</v>
      </c>
      <c r="F491" s="7">
        <v>0</v>
      </c>
      <c r="G491" s="7">
        <f>E491+F491</f>
        <v>4000</v>
      </c>
    </row>
    <row r="492" spans="1:7" ht="15">
      <c r="A492" s="151"/>
      <c r="B492" s="151"/>
      <c r="C492" s="151"/>
      <c r="D492" s="41" t="s">
        <v>194</v>
      </c>
      <c r="E492" s="42">
        <f>E494</f>
        <v>82000</v>
      </c>
      <c r="F492" s="42">
        <f>F494</f>
        <v>3000</v>
      </c>
      <c r="G492" s="42">
        <f>G494</f>
        <v>85000</v>
      </c>
    </row>
    <row r="493" spans="1:7" ht="15">
      <c r="A493" s="109"/>
      <c r="B493" s="109"/>
      <c r="C493" s="109"/>
      <c r="D493" s="15" t="s">
        <v>195</v>
      </c>
      <c r="E493" s="7"/>
      <c r="F493" s="7"/>
      <c r="G493" s="7"/>
    </row>
    <row r="494" spans="1:7" ht="15">
      <c r="A494" s="152"/>
      <c r="B494" s="152"/>
      <c r="C494" s="152"/>
      <c r="D494" s="35" t="s">
        <v>196</v>
      </c>
      <c r="E494" s="36">
        <f>E495+E500+E505+E510+E515+E520+E525</f>
        <v>82000</v>
      </c>
      <c r="F494" s="36">
        <f>F495+F500+F505+F510+F515+F520+F525</f>
        <v>3000</v>
      </c>
      <c r="G494" s="36">
        <f>G495+G500+G505+G510+G515+G520+G525</f>
        <v>85000</v>
      </c>
    </row>
    <row r="495" spans="1:7" ht="15">
      <c r="A495" s="150"/>
      <c r="B495" s="150"/>
      <c r="C495" s="150"/>
      <c r="D495" s="23" t="s">
        <v>197</v>
      </c>
      <c r="E495" s="40">
        <f>E497</f>
        <v>5000</v>
      </c>
      <c r="F495" s="40">
        <f>F497</f>
        <v>3000</v>
      </c>
      <c r="G495" s="40">
        <f>G497</f>
        <v>8000</v>
      </c>
    </row>
    <row r="496" spans="1:7" ht="15">
      <c r="A496" s="109"/>
      <c r="B496" s="109"/>
      <c r="C496" s="109"/>
      <c r="D496" s="15" t="s">
        <v>19</v>
      </c>
      <c r="E496" s="9">
        <f>E495</f>
        <v>5000</v>
      </c>
      <c r="F496" s="9">
        <f>F495</f>
        <v>3000</v>
      </c>
      <c r="G496" s="9">
        <f>G495</f>
        <v>8000</v>
      </c>
    </row>
    <row r="497" spans="1:7" ht="15">
      <c r="A497" s="153">
        <v>3</v>
      </c>
      <c r="B497" s="109"/>
      <c r="C497" s="109"/>
      <c r="D497" s="16" t="s">
        <v>41</v>
      </c>
      <c r="E497" s="9">
        <f aca="true" t="shared" si="75" ref="E497:G498">E498</f>
        <v>5000</v>
      </c>
      <c r="F497" s="9">
        <f t="shared" si="75"/>
        <v>3000</v>
      </c>
      <c r="G497" s="9">
        <f t="shared" si="75"/>
        <v>8000</v>
      </c>
    </row>
    <row r="498" spans="1:7" ht="15">
      <c r="A498" s="109"/>
      <c r="B498" s="153">
        <v>37</v>
      </c>
      <c r="C498" s="109"/>
      <c r="D498" s="16" t="s">
        <v>185</v>
      </c>
      <c r="E498" s="9">
        <f t="shared" si="75"/>
        <v>5000</v>
      </c>
      <c r="F498" s="98">
        <f>F499</f>
        <v>3000</v>
      </c>
      <c r="G498" s="98">
        <f>G499</f>
        <v>8000</v>
      </c>
    </row>
    <row r="499" spans="1:7" ht="26.25">
      <c r="A499" s="109"/>
      <c r="B499" s="109"/>
      <c r="C499" s="109">
        <v>372</v>
      </c>
      <c r="D499" s="17" t="s">
        <v>54</v>
      </c>
      <c r="E499" s="7">
        <v>5000</v>
      </c>
      <c r="F499" s="7">
        <v>3000</v>
      </c>
      <c r="G499" s="7">
        <f>E499+F499</f>
        <v>8000</v>
      </c>
    </row>
    <row r="500" spans="1:7" ht="31.5" customHeight="1">
      <c r="A500" s="150"/>
      <c r="B500" s="150"/>
      <c r="C500" s="150"/>
      <c r="D500" s="23" t="s">
        <v>198</v>
      </c>
      <c r="E500" s="40">
        <f>E502</f>
        <v>12000</v>
      </c>
      <c r="F500" s="40">
        <f>F502</f>
        <v>0</v>
      </c>
      <c r="G500" s="40">
        <f>G502</f>
        <v>12000</v>
      </c>
    </row>
    <row r="501" spans="1:7" ht="15">
      <c r="A501" s="109"/>
      <c r="B501" s="109"/>
      <c r="C501" s="109"/>
      <c r="D501" s="15" t="s">
        <v>19</v>
      </c>
      <c r="E501" s="9">
        <f>E500</f>
        <v>12000</v>
      </c>
      <c r="F501" s="9">
        <f>F500</f>
        <v>0</v>
      </c>
      <c r="G501" s="9">
        <f>G500</f>
        <v>12000</v>
      </c>
    </row>
    <row r="502" spans="1:7" ht="15">
      <c r="A502" s="153">
        <v>3</v>
      </c>
      <c r="B502" s="109"/>
      <c r="C502" s="109"/>
      <c r="D502" s="16" t="s">
        <v>41</v>
      </c>
      <c r="E502" s="9">
        <f aca="true" t="shared" si="76" ref="E502:G503">E503</f>
        <v>12000</v>
      </c>
      <c r="F502" s="9">
        <f t="shared" si="76"/>
        <v>0</v>
      </c>
      <c r="G502" s="9">
        <f t="shared" si="76"/>
        <v>12000</v>
      </c>
    </row>
    <row r="503" spans="1:7" ht="15">
      <c r="A503" s="109"/>
      <c r="B503" s="153">
        <v>37</v>
      </c>
      <c r="C503" s="109"/>
      <c r="D503" s="16" t="s">
        <v>185</v>
      </c>
      <c r="E503" s="9">
        <f t="shared" si="76"/>
        <v>12000</v>
      </c>
      <c r="F503" s="98">
        <v>0</v>
      </c>
      <c r="G503" s="98">
        <f>E503+F503</f>
        <v>12000</v>
      </c>
    </row>
    <row r="504" spans="1:7" ht="26.25">
      <c r="A504" s="109"/>
      <c r="B504" s="109"/>
      <c r="C504" s="109">
        <v>372</v>
      </c>
      <c r="D504" s="17" t="s">
        <v>54</v>
      </c>
      <c r="E504" s="7">
        <v>12000</v>
      </c>
      <c r="F504" s="7">
        <v>0</v>
      </c>
      <c r="G504" s="7">
        <f>E504+F504</f>
        <v>12000</v>
      </c>
    </row>
    <row r="505" spans="1:7" ht="15">
      <c r="A505" s="150"/>
      <c r="B505" s="150"/>
      <c r="C505" s="150"/>
      <c r="D505" s="23" t="s">
        <v>199</v>
      </c>
      <c r="E505" s="40">
        <f>E507</f>
        <v>20000</v>
      </c>
      <c r="F505" s="40">
        <f>F507</f>
        <v>0</v>
      </c>
      <c r="G505" s="40">
        <f>G507</f>
        <v>20000</v>
      </c>
    </row>
    <row r="506" spans="1:7" ht="15">
      <c r="A506" s="109"/>
      <c r="B506" s="109"/>
      <c r="C506" s="109"/>
      <c r="D506" s="15" t="s">
        <v>19</v>
      </c>
      <c r="E506" s="9">
        <f>E505</f>
        <v>20000</v>
      </c>
      <c r="F506" s="9">
        <f>F505</f>
        <v>0</v>
      </c>
      <c r="G506" s="9">
        <f>G505</f>
        <v>20000</v>
      </c>
    </row>
    <row r="507" spans="1:7" ht="15">
      <c r="A507" s="153">
        <v>3</v>
      </c>
      <c r="B507" s="109"/>
      <c r="C507" s="109"/>
      <c r="D507" s="16" t="s">
        <v>41</v>
      </c>
      <c r="E507" s="9">
        <f aca="true" t="shared" si="77" ref="E507:G508">E508</f>
        <v>20000</v>
      </c>
      <c r="F507" s="9">
        <f t="shared" si="77"/>
        <v>0</v>
      </c>
      <c r="G507" s="9">
        <f t="shared" si="77"/>
        <v>20000</v>
      </c>
    </row>
    <row r="508" spans="1:7" ht="15">
      <c r="A508" s="109"/>
      <c r="B508" s="153">
        <v>37</v>
      </c>
      <c r="C508" s="109"/>
      <c r="D508" s="16" t="s">
        <v>185</v>
      </c>
      <c r="E508" s="9">
        <f t="shared" si="77"/>
        <v>20000</v>
      </c>
      <c r="F508" s="98">
        <v>0</v>
      </c>
      <c r="G508" s="98">
        <f>E508+F508</f>
        <v>20000</v>
      </c>
    </row>
    <row r="509" spans="1:7" ht="26.25">
      <c r="A509" s="109"/>
      <c r="B509" s="109"/>
      <c r="C509" s="109">
        <v>372</v>
      </c>
      <c r="D509" s="17" t="s">
        <v>54</v>
      </c>
      <c r="E509" s="7">
        <v>20000</v>
      </c>
      <c r="F509" s="7">
        <v>0</v>
      </c>
      <c r="G509" s="7">
        <f>E509+F509</f>
        <v>20000</v>
      </c>
    </row>
    <row r="510" spans="1:7" ht="15">
      <c r="A510" s="150"/>
      <c r="B510" s="150"/>
      <c r="C510" s="150"/>
      <c r="D510" s="23" t="s">
        <v>200</v>
      </c>
      <c r="E510" s="40">
        <f>E512</f>
        <v>12000</v>
      </c>
      <c r="F510" s="40">
        <f>F512</f>
        <v>0</v>
      </c>
      <c r="G510" s="40">
        <f>G512</f>
        <v>12000</v>
      </c>
    </row>
    <row r="511" spans="1:7" ht="15">
      <c r="A511" s="109"/>
      <c r="B511" s="109"/>
      <c r="C511" s="109"/>
      <c r="D511" s="15" t="s">
        <v>19</v>
      </c>
      <c r="E511" s="9">
        <f>E510</f>
        <v>12000</v>
      </c>
      <c r="F511" s="9">
        <f>F510</f>
        <v>0</v>
      </c>
      <c r="G511" s="9">
        <f>G510</f>
        <v>12000</v>
      </c>
    </row>
    <row r="512" spans="1:7" ht="15">
      <c r="A512" s="153">
        <v>3</v>
      </c>
      <c r="B512" s="109"/>
      <c r="C512" s="109"/>
      <c r="D512" s="16" t="s">
        <v>41</v>
      </c>
      <c r="E512" s="9">
        <f aca="true" t="shared" si="78" ref="E512:G513">E513</f>
        <v>12000</v>
      </c>
      <c r="F512" s="9">
        <f t="shared" si="78"/>
        <v>0</v>
      </c>
      <c r="G512" s="9">
        <f t="shared" si="78"/>
        <v>12000</v>
      </c>
    </row>
    <row r="513" spans="1:7" ht="15">
      <c r="A513" s="109"/>
      <c r="B513" s="153">
        <v>37</v>
      </c>
      <c r="C513" s="109"/>
      <c r="D513" s="16" t="s">
        <v>185</v>
      </c>
      <c r="E513" s="9">
        <f t="shared" si="78"/>
        <v>12000</v>
      </c>
      <c r="F513" s="98">
        <v>0</v>
      </c>
      <c r="G513" s="98">
        <f>E513+F513</f>
        <v>12000</v>
      </c>
    </row>
    <row r="514" spans="1:7" ht="21" customHeight="1">
      <c r="A514" s="109"/>
      <c r="B514" s="109"/>
      <c r="C514" s="109">
        <v>372</v>
      </c>
      <c r="D514" s="17" t="s">
        <v>54</v>
      </c>
      <c r="E514" s="7">
        <v>12000</v>
      </c>
      <c r="F514" s="7">
        <v>0</v>
      </c>
      <c r="G514" s="7">
        <f>E514+F514</f>
        <v>12000</v>
      </c>
    </row>
    <row r="515" spans="1:7" ht="14.25" customHeight="1">
      <c r="A515" s="150"/>
      <c r="B515" s="150"/>
      <c r="C515" s="150"/>
      <c r="D515" s="23" t="s">
        <v>201</v>
      </c>
      <c r="E515" s="40">
        <f>E517</f>
        <v>8000</v>
      </c>
      <c r="F515" s="40">
        <f>F517</f>
        <v>0</v>
      </c>
      <c r="G515" s="40">
        <f>G517</f>
        <v>8000</v>
      </c>
    </row>
    <row r="516" spans="1:7" ht="15">
      <c r="A516" s="109"/>
      <c r="B516" s="109"/>
      <c r="C516" s="109"/>
      <c r="D516" s="15" t="s">
        <v>19</v>
      </c>
      <c r="E516" s="9">
        <f>E515</f>
        <v>8000</v>
      </c>
      <c r="F516" s="9">
        <f>F515</f>
        <v>0</v>
      </c>
      <c r="G516" s="9">
        <f>G515</f>
        <v>8000</v>
      </c>
    </row>
    <row r="517" spans="1:7" ht="15">
      <c r="A517" s="153">
        <v>3</v>
      </c>
      <c r="B517" s="109"/>
      <c r="C517" s="109"/>
      <c r="D517" s="16" t="s">
        <v>41</v>
      </c>
      <c r="E517" s="9">
        <f aca="true" t="shared" si="79" ref="E517:G518">E518</f>
        <v>8000</v>
      </c>
      <c r="F517" s="9">
        <f t="shared" si="79"/>
        <v>0</v>
      </c>
      <c r="G517" s="9">
        <f t="shared" si="79"/>
        <v>8000</v>
      </c>
    </row>
    <row r="518" spans="1:7" ht="15">
      <c r="A518" s="109"/>
      <c r="B518" s="153">
        <v>37</v>
      </c>
      <c r="C518" s="109"/>
      <c r="D518" s="16" t="s">
        <v>185</v>
      </c>
      <c r="E518" s="9">
        <f t="shared" si="79"/>
        <v>8000</v>
      </c>
      <c r="F518" s="98">
        <v>0</v>
      </c>
      <c r="G518" s="98">
        <f>E518+F518</f>
        <v>8000</v>
      </c>
    </row>
    <row r="519" spans="1:7" ht="26.25">
      <c r="A519" s="109"/>
      <c r="B519" s="109"/>
      <c r="C519" s="109">
        <v>372</v>
      </c>
      <c r="D519" s="17" t="s">
        <v>54</v>
      </c>
      <c r="E519" s="7">
        <v>8000</v>
      </c>
      <c r="F519" s="7">
        <v>0</v>
      </c>
      <c r="G519" s="7">
        <f>E519+F519</f>
        <v>8000</v>
      </c>
    </row>
    <row r="520" spans="1:7" ht="30">
      <c r="A520" s="150"/>
      <c r="B520" s="150"/>
      <c r="C520" s="150"/>
      <c r="D520" s="23" t="s">
        <v>202</v>
      </c>
      <c r="E520" s="40">
        <f>E522</f>
        <v>5000</v>
      </c>
      <c r="F520" s="40">
        <f>F522</f>
        <v>0</v>
      </c>
      <c r="G520" s="40">
        <f>G522</f>
        <v>5000</v>
      </c>
    </row>
    <row r="521" spans="1:7" ht="15">
      <c r="A521" s="138"/>
      <c r="B521" s="138"/>
      <c r="C521" s="138"/>
      <c r="D521" s="15" t="s">
        <v>19</v>
      </c>
      <c r="E521" s="10">
        <f>E520</f>
        <v>5000</v>
      </c>
      <c r="F521" s="10">
        <f>F520</f>
        <v>0</v>
      </c>
      <c r="G521" s="10">
        <f>G520</f>
        <v>5000</v>
      </c>
    </row>
    <row r="522" spans="1:7" ht="15">
      <c r="A522" s="153">
        <v>3</v>
      </c>
      <c r="B522" s="109"/>
      <c r="C522" s="109"/>
      <c r="D522" s="16" t="s">
        <v>41</v>
      </c>
      <c r="E522" s="9">
        <f aca="true" t="shared" si="80" ref="E522:G523">E523</f>
        <v>5000</v>
      </c>
      <c r="F522" s="9">
        <f t="shared" si="80"/>
        <v>0</v>
      </c>
      <c r="G522" s="9">
        <f t="shared" si="80"/>
        <v>5000</v>
      </c>
    </row>
    <row r="523" spans="1:7" ht="15">
      <c r="A523" s="109"/>
      <c r="B523" s="153">
        <v>38</v>
      </c>
      <c r="C523" s="109"/>
      <c r="D523" s="16" t="s">
        <v>56</v>
      </c>
      <c r="E523" s="9">
        <f t="shared" si="80"/>
        <v>5000</v>
      </c>
      <c r="F523" s="98">
        <v>0</v>
      </c>
      <c r="G523" s="98">
        <f>E523+F523</f>
        <v>5000</v>
      </c>
    </row>
    <row r="524" spans="1:7" ht="15">
      <c r="A524" s="109"/>
      <c r="B524" s="109"/>
      <c r="C524" s="109">
        <v>381</v>
      </c>
      <c r="D524" s="17" t="s">
        <v>57</v>
      </c>
      <c r="E524" s="7">
        <v>5000</v>
      </c>
      <c r="F524" s="7">
        <v>0</v>
      </c>
      <c r="G524" s="7">
        <f>E524+F524</f>
        <v>5000</v>
      </c>
    </row>
    <row r="525" spans="1:7" ht="30">
      <c r="A525" s="150"/>
      <c r="B525" s="150"/>
      <c r="C525" s="150"/>
      <c r="D525" s="23" t="s">
        <v>203</v>
      </c>
      <c r="E525" s="40">
        <f>E527</f>
        <v>20000</v>
      </c>
      <c r="F525" s="40">
        <f>F527</f>
        <v>0</v>
      </c>
      <c r="G525" s="40">
        <f>G527</f>
        <v>20000</v>
      </c>
    </row>
    <row r="526" spans="1:7" ht="15">
      <c r="A526" s="138"/>
      <c r="B526" s="138"/>
      <c r="C526" s="138"/>
      <c r="D526" s="43" t="s">
        <v>19</v>
      </c>
      <c r="E526" s="10">
        <f>E525</f>
        <v>20000</v>
      </c>
      <c r="F526" s="10">
        <f>F525</f>
        <v>0</v>
      </c>
      <c r="G526" s="10">
        <f>G525</f>
        <v>20000</v>
      </c>
    </row>
    <row r="527" spans="1:7" ht="15">
      <c r="A527" s="153">
        <v>3</v>
      </c>
      <c r="B527" s="109"/>
      <c r="C527" s="109"/>
      <c r="D527" s="16" t="s">
        <v>41</v>
      </c>
      <c r="E527" s="9">
        <f aca="true" t="shared" si="81" ref="E527:G528">E528</f>
        <v>20000</v>
      </c>
      <c r="F527" s="9">
        <f t="shared" si="81"/>
        <v>0</v>
      </c>
      <c r="G527" s="9">
        <f t="shared" si="81"/>
        <v>20000</v>
      </c>
    </row>
    <row r="528" spans="1:7" ht="15">
      <c r="A528" s="109"/>
      <c r="B528" s="153">
        <v>37</v>
      </c>
      <c r="C528" s="109"/>
      <c r="D528" s="16" t="s">
        <v>185</v>
      </c>
      <c r="E528" s="9">
        <f t="shared" si="81"/>
        <v>20000</v>
      </c>
      <c r="F528" s="98">
        <v>0</v>
      </c>
      <c r="G528" s="98">
        <f>E528+F528</f>
        <v>20000</v>
      </c>
    </row>
    <row r="529" spans="1:7" ht="26.25">
      <c r="A529" s="109"/>
      <c r="B529" s="109"/>
      <c r="C529" s="109">
        <v>372</v>
      </c>
      <c r="D529" s="17" t="s">
        <v>54</v>
      </c>
      <c r="E529" s="7">
        <v>20000</v>
      </c>
      <c r="F529" s="7">
        <v>0</v>
      </c>
      <c r="G529" s="7">
        <f>E529+F529</f>
        <v>20000</v>
      </c>
    </row>
    <row r="530" spans="1:7" ht="15">
      <c r="A530" s="151"/>
      <c r="B530" s="151"/>
      <c r="C530" s="151"/>
      <c r="D530" s="41" t="s">
        <v>204</v>
      </c>
      <c r="E530" s="42">
        <f>E532</f>
        <v>65000</v>
      </c>
      <c r="F530" s="42">
        <f>F532</f>
        <v>-30000</v>
      </c>
      <c r="G530" s="42">
        <f>G532</f>
        <v>35000</v>
      </c>
    </row>
    <row r="531" spans="1:7" ht="15">
      <c r="A531" s="138"/>
      <c r="B531" s="138"/>
      <c r="C531" s="138"/>
      <c r="D531" s="15" t="s">
        <v>175</v>
      </c>
      <c r="E531" s="11"/>
      <c r="F531" s="11"/>
      <c r="G531" s="11"/>
    </row>
    <row r="532" spans="1:7" ht="15">
      <c r="A532" s="152"/>
      <c r="B532" s="152"/>
      <c r="C532" s="152"/>
      <c r="D532" s="35" t="s">
        <v>205</v>
      </c>
      <c r="E532" s="36">
        <f>E533</f>
        <v>65000</v>
      </c>
      <c r="F532" s="36">
        <f>F533</f>
        <v>-30000</v>
      </c>
      <c r="G532" s="36">
        <f>G533</f>
        <v>35000</v>
      </c>
    </row>
    <row r="533" spans="1:7" ht="15">
      <c r="A533" s="137"/>
      <c r="B533" s="137"/>
      <c r="C533" s="137"/>
      <c r="D533" s="24" t="s">
        <v>206</v>
      </c>
      <c r="E533" s="31">
        <f>SUM(E535,E538)</f>
        <v>65000</v>
      </c>
      <c r="F533" s="31">
        <f>SUM(F535,F538)</f>
        <v>-30000</v>
      </c>
      <c r="G533" s="31">
        <f>SUM(G535,G538)</f>
        <v>35000</v>
      </c>
    </row>
    <row r="534" spans="1:7" ht="15">
      <c r="A534" s="109"/>
      <c r="B534" s="109"/>
      <c r="C534" s="109"/>
      <c r="D534" s="15" t="s">
        <v>19</v>
      </c>
      <c r="E534" s="9">
        <f>E533</f>
        <v>65000</v>
      </c>
      <c r="F534" s="9">
        <f>F533</f>
        <v>-30000</v>
      </c>
      <c r="G534" s="9">
        <f>G533</f>
        <v>35000</v>
      </c>
    </row>
    <row r="535" spans="1:7" ht="15">
      <c r="A535" s="153">
        <v>3</v>
      </c>
      <c r="B535" s="109"/>
      <c r="C535" s="109"/>
      <c r="D535" s="16" t="s">
        <v>41</v>
      </c>
      <c r="E535" s="9">
        <f aca="true" t="shared" si="82" ref="E535:G536">E536</f>
        <v>35000</v>
      </c>
      <c r="F535" s="9">
        <f t="shared" si="82"/>
        <v>0</v>
      </c>
      <c r="G535" s="9">
        <f t="shared" si="82"/>
        <v>35000</v>
      </c>
    </row>
    <row r="536" spans="1:7" ht="15">
      <c r="A536" s="109"/>
      <c r="B536" s="153">
        <v>38</v>
      </c>
      <c r="C536" s="109"/>
      <c r="D536" s="16" t="s">
        <v>56</v>
      </c>
      <c r="E536" s="9">
        <f t="shared" si="82"/>
        <v>35000</v>
      </c>
      <c r="F536" s="98">
        <f t="shared" si="82"/>
        <v>0</v>
      </c>
      <c r="G536" s="98">
        <f t="shared" si="82"/>
        <v>35000</v>
      </c>
    </row>
    <row r="537" spans="1:7" ht="15">
      <c r="A537" s="109"/>
      <c r="B537" s="109"/>
      <c r="C537" s="109">
        <v>381</v>
      </c>
      <c r="D537" s="17" t="s">
        <v>57</v>
      </c>
      <c r="E537" s="7">
        <v>35000</v>
      </c>
      <c r="F537" s="7">
        <v>0</v>
      </c>
      <c r="G537" s="7">
        <f>E537+F537</f>
        <v>35000</v>
      </c>
    </row>
    <row r="538" spans="1:7" ht="15">
      <c r="A538" s="153">
        <v>4</v>
      </c>
      <c r="B538" s="109"/>
      <c r="C538" s="109"/>
      <c r="D538" s="16" t="s">
        <v>61</v>
      </c>
      <c r="E538" s="9">
        <f>E539</f>
        <v>30000</v>
      </c>
      <c r="F538" s="9">
        <f>F539</f>
        <v>-30000</v>
      </c>
      <c r="G538" s="9">
        <f>G539</f>
        <v>0</v>
      </c>
    </row>
    <row r="539" spans="1:7" ht="15">
      <c r="A539" s="109"/>
      <c r="B539" s="153">
        <v>41</v>
      </c>
      <c r="C539" s="109"/>
      <c r="D539" s="16" t="s">
        <v>61</v>
      </c>
      <c r="E539" s="9">
        <f>E540</f>
        <v>30000</v>
      </c>
      <c r="F539" s="98">
        <f>SUM(F540)</f>
        <v>-30000</v>
      </c>
      <c r="G539" s="98">
        <f>E539+F539</f>
        <v>0</v>
      </c>
    </row>
    <row r="540" spans="1:7" ht="15">
      <c r="A540" s="109"/>
      <c r="B540" s="109"/>
      <c r="C540" s="109">
        <v>411</v>
      </c>
      <c r="D540" s="17" t="s">
        <v>207</v>
      </c>
      <c r="E540" s="7">
        <v>30000</v>
      </c>
      <c r="F540" s="7">
        <v>-30000</v>
      </c>
      <c r="G540" s="7">
        <f>E540+F540</f>
        <v>0</v>
      </c>
    </row>
    <row r="541" spans="1:7" ht="15">
      <c r="A541" s="151"/>
      <c r="B541" s="151"/>
      <c r="C541" s="151"/>
      <c r="D541" s="41" t="s">
        <v>208</v>
      </c>
      <c r="E541" s="42">
        <f>E543</f>
        <v>50000</v>
      </c>
      <c r="F541" s="42">
        <f>F543</f>
        <v>-25000</v>
      </c>
      <c r="G541" s="42">
        <f>G543</f>
        <v>25000</v>
      </c>
    </row>
    <row r="542" spans="1:7" ht="15">
      <c r="A542" s="109"/>
      <c r="B542" s="109"/>
      <c r="C542" s="109"/>
      <c r="D542" s="15" t="s">
        <v>209</v>
      </c>
      <c r="E542" s="7"/>
      <c r="F542" s="7"/>
      <c r="G542" s="7"/>
    </row>
    <row r="543" spans="1:7" ht="15">
      <c r="A543" s="154"/>
      <c r="B543" s="154"/>
      <c r="C543" s="154"/>
      <c r="D543" s="44" t="s">
        <v>210</v>
      </c>
      <c r="E543" s="45">
        <f>E544</f>
        <v>50000</v>
      </c>
      <c r="F543" s="45">
        <f>F544</f>
        <v>-25000</v>
      </c>
      <c r="G543" s="45">
        <f>G544</f>
        <v>25000</v>
      </c>
    </row>
    <row r="544" spans="1:7" ht="15">
      <c r="A544" s="137"/>
      <c r="B544" s="137"/>
      <c r="C544" s="137"/>
      <c r="D544" s="24" t="s">
        <v>211</v>
      </c>
      <c r="E544" s="31">
        <f>E546</f>
        <v>50000</v>
      </c>
      <c r="F544" s="31">
        <f>F546</f>
        <v>-25000</v>
      </c>
      <c r="G544" s="31">
        <f>G546</f>
        <v>25000</v>
      </c>
    </row>
    <row r="545" spans="1:7" ht="15">
      <c r="A545" s="109"/>
      <c r="B545" s="109"/>
      <c r="C545" s="109"/>
      <c r="D545" s="15" t="s">
        <v>19</v>
      </c>
      <c r="E545" s="9">
        <f>E544</f>
        <v>50000</v>
      </c>
      <c r="F545" s="9">
        <f>F544</f>
        <v>-25000</v>
      </c>
      <c r="G545" s="9">
        <f>G544</f>
        <v>25000</v>
      </c>
    </row>
    <row r="546" spans="1:7" ht="15">
      <c r="A546" s="153">
        <v>3</v>
      </c>
      <c r="B546" s="109"/>
      <c r="C546" s="109"/>
      <c r="D546" s="16" t="s">
        <v>41</v>
      </c>
      <c r="E546" s="25">
        <f>E547+E549</f>
        <v>50000</v>
      </c>
      <c r="F546" s="25">
        <f>F547+F549</f>
        <v>-25000</v>
      </c>
      <c r="G546" s="25">
        <f>G547+G549</f>
        <v>25000</v>
      </c>
    </row>
    <row r="547" spans="1:7" ht="15">
      <c r="A547" s="109"/>
      <c r="B547" s="153">
        <v>32</v>
      </c>
      <c r="C547" s="109"/>
      <c r="D547" s="16" t="s">
        <v>46</v>
      </c>
      <c r="E547" s="9">
        <f>E548</f>
        <v>25000</v>
      </c>
      <c r="F547" s="9">
        <f>SUM(F548)</f>
        <v>0</v>
      </c>
      <c r="G547" s="9">
        <f>G548</f>
        <v>25000</v>
      </c>
    </row>
    <row r="548" spans="1:7" ht="15">
      <c r="A548" s="109"/>
      <c r="B548" s="109"/>
      <c r="C548" s="109">
        <v>329</v>
      </c>
      <c r="D548" s="17" t="s">
        <v>51</v>
      </c>
      <c r="E548" s="7">
        <v>25000</v>
      </c>
      <c r="F548" s="7">
        <v>0</v>
      </c>
      <c r="G548" s="7">
        <f>E548+F548</f>
        <v>25000</v>
      </c>
    </row>
    <row r="549" spans="1:7" ht="15">
      <c r="A549" s="109"/>
      <c r="B549" s="153">
        <v>38</v>
      </c>
      <c r="C549" s="109"/>
      <c r="D549" s="16" t="s">
        <v>56</v>
      </c>
      <c r="E549" s="25">
        <f>E550</f>
        <v>25000</v>
      </c>
      <c r="F549" s="100">
        <f>SUM(F550)</f>
        <v>-25000</v>
      </c>
      <c r="G549" s="100">
        <f>SUM(G550)</f>
        <v>0</v>
      </c>
    </row>
    <row r="550" spans="1:7" ht="15">
      <c r="A550" s="109"/>
      <c r="B550" s="109"/>
      <c r="C550" s="109">
        <v>381</v>
      </c>
      <c r="D550" s="17" t="s">
        <v>57</v>
      </c>
      <c r="E550" s="7">
        <v>25000</v>
      </c>
      <c r="F550" s="7">
        <v>-25000</v>
      </c>
      <c r="G550" s="7">
        <f>E550+F550</f>
        <v>0</v>
      </c>
    </row>
    <row r="551" spans="1:7" ht="15">
      <c r="A551" s="151"/>
      <c r="B551" s="151"/>
      <c r="C551" s="151"/>
      <c r="D551" s="41" t="s">
        <v>212</v>
      </c>
      <c r="E551" s="42">
        <f>E553</f>
        <v>83000</v>
      </c>
      <c r="F551" s="42">
        <f>F553</f>
        <v>0</v>
      </c>
      <c r="G551" s="42">
        <f>G553</f>
        <v>83000</v>
      </c>
    </row>
    <row r="552" spans="1:7" ht="15">
      <c r="A552" s="109"/>
      <c r="B552" s="109"/>
      <c r="C552" s="109"/>
      <c r="D552" s="15" t="s">
        <v>213</v>
      </c>
      <c r="E552" s="7"/>
      <c r="F552" s="7"/>
      <c r="G552" s="7"/>
    </row>
    <row r="553" spans="1:7" ht="26.25">
      <c r="A553" s="154"/>
      <c r="B553" s="154"/>
      <c r="C553" s="154"/>
      <c r="D553" s="44" t="s">
        <v>214</v>
      </c>
      <c r="E553" s="45">
        <f>E554</f>
        <v>83000</v>
      </c>
      <c r="F553" s="45">
        <f>F554</f>
        <v>0</v>
      </c>
      <c r="G553" s="45">
        <f>G554</f>
        <v>83000</v>
      </c>
    </row>
    <row r="554" spans="1:7" ht="15">
      <c r="A554" s="137"/>
      <c r="B554" s="137"/>
      <c r="C554" s="137"/>
      <c r="D554" s="46" t="s">
        <v>215</v>
      </c>
      <c r="E554" s="31">
        <f>E556</f>
        <v>83000</v>
      </c>
      <c r="F554" s="31">
        <f>F556</f>
        <v>0</v>
      </c>
      <c r="G554" s="31">
        <f>G556</f>
        <v>83000</v>
      </c>
    </row>
    <row r="555" spans="1:7" ht="15">
      <c r="A555" s="109"/>
      <c r="B555" s="109"/>
      <c r="C555" s="109"/>
      <c r="D555" s="15" t="s">
        <v>19</v>
      </c>
      <c r="E555" s="48">
        <f>E554</f>
        <v>83000</v>
      </c>
      <c r="F555" s="48">
        <f>F554</f>
        <v>0</v>
      </c>
      <c r="G555" s="48">
        <f>G554</f>
        <v>83000</v>
      </c>
    </row>
    <row r="556" spans="1:7" ht="15">
      <c r="A556" s="153">
        <v>3</v>
      </c>
      <c r="B556" s="109"/>
      <c r="C556" s="109"/>
      <c r="D556" s="16" t="s">
        <v>41</v>
      </c>
      <c r="E556" s="9">
        <f>E557+E560</f>
        <v>83000</v>
      </c>
      <c r="F556" s="9">
        <f>F557+F560</f>
        <v>0</v>
      </c>
      <c r="G556" s="9">
        <f>G557+G560</f>
        <v>83000</v>
      </c>
    </row>
    <row r="557" spans="1:7" ht="15">
      <c r="A557" s="109"/>
      <c r="B557" s="153">
        <v>32</v>
      </c>
      <c r="C557" s="109"/>
      <c r="D557" s="16" t="s">
        <v>46</v>
      </c>
      <c r="E557" s="9">
        <f>E558+E559</f>
        <v>33000</v>
      </c>
      <c r="F557" s="98">
        <f>SUM(F558:F559)</f>
        <v>0</v>
      </c>
      <c r="G557" s="98">
        <f>SUM(G558:G559)</f>
        <v>33000</v>
      </c>
    </row>
    <row r="558" spans="1:7" ht="15">
      <c r="A558" s="109"/>
      <c r="B558" s="109"/>
      <c r="C558" s="109">
        <v>323</v>
      </c>
      <c r="D558" s="17" t="s">
        <v>49</v>
      </c>
      <c r="E558" s="12">
        <v>13000</v>
      </c>
      <c r="F558" s="7">
        <v>0</v>
      </c>
      <c r="G558" s="7">
        <f>E558+F558</f>
        <v>13000</v>
      </c>
    </row>
    <row r="559" spans="1:7" ht="15">
      <c r="A559" s="153"/>
      <c r="B559" s="109"/>
      <c r="C559" s="109">
        <v>329</v>
      </c>
      <c r="D559" s="17" t="s">
        <v>51</v>
      </c>
      <c r="E559" s="7">
        <v>20000</v>
      </c>
      <c r="F559" s="7">
        <v>0</v>
      </c>
      <c r="G559" s="7">
        <f>E559+F559</f>
        <v>20000</v>
      </c>
    </row>
    <row r="560" spans="1:7" ht="15">
      <c r="A560" s="109"/>
      <c r="B560" s="155">
        <v>38</v>
      </c>
      <c r="C560" s="109"/>
      <c r="D560" s="26" t="s">
        <v>56</v>
      </c>
      <c r="E560" s="9">
        <f>E561</f>
        <v>50000</v>
      </c>
      <c r="F560" s="98">
        <f>SUM(F561)</f>
        <v>0</v>
      </c>
      <c r="G560" s="98">
        <f>SUM(G561)</f>
        <v>50000</v>
      </c>
    </row>
    <row r="561" spans="1:7" ht="15">
      <c r="A561" s="109"/>
      <c r="B561" s="155"/>
      <c r="C561" s="109">
        <v>381</v>
      </c>
      <c r="D561" s="53" t="s">
        <v>57</v>
      </c>
      <c r="E561" s="7">
        <v>50000</v>
      </c>
      <c r="F561" s="7">
        <v>0</v>
      </c>
      <c r="G561" s="7">
        <f>E561+F561</f>
        <v>50000</v>
      </c>
    </row>
    <row r="562" spans="1:7" ht="15">
      <c r="A562" s="151"/>
      <c r="B562" s="151"/>
      <c r="C562" s="151"/>
      <c r="D562" s="41" t="s">
        <v>216</v>
      </c>
      <c r="E562" s="42">
        <f>E564</f>
        <v>620000</v>
      </c>
      <c r="F562" s="42">
        <f>F564</f>
        <v>-392400</v>
      </c>
      <c r="G562" s="42">
        <f>G564</f>
        <v>227600</v>
      </c>
    </row>
    <row r="563" spans="1:7" ht="15">
      <c r="A563" s="109"/>
      <c r="B563" s="109"/>
      <c r="C563" s="109"/>
      <c r="D563" s="15" t="s">
        <v>209</v>
      </c>
      <c r="E563" s="9"/>
      <c r="F563" s="9"/>
      <c r="G563" s="9"/>
    </row>
    <row r="564" spans="1:7" ht="15">
      <c r="A564" s="154"/>
      <c r="B564" s="154"/>
      <c r="C564" s="154"/>
      <c r="D564" s="44" t="s">
        <v>217</v>
      </c>
      <c r="E564" s="49">
        <f>E565+E570+E575+E580+E585+E590+E595+E600+E605+E610+E615</f>
        <v>620000</v>
      </c>
      <c r="F564" s="49">
        <f>F565+F570+F575+F580+F585+F590+F595+F600+F605+F610+F615</f>
        <v>-392400</v>
      </c>
      <c r="G564" s="49">
        <f>G565+G570+G575+G580+G585+G590+G595+G600+G605+G610+G615</f>
        <v>227600</v>
      </c>
    </row>
    <row r="565" spans="1:7" ht="15">
      <c r="A565" s="150"/>
      <c r="B565" s="150"/>
      <c r="C565" s="150"/>
      <c r="D565" s="23" t="s">
        <v>218</v>
      </c>
      <c r="E565" s="40">
        <f>E567</f>
        <v>60000</v>
      </c>
      <c r="F565" s="40">
        <f>F567</f>
        <v>0</v>
      </c>
      <c r="G565" s="40">
        <f>G567</f>
        <v>60000</v>
      </c>
    </row>
    <row r="566" spans="1:7" ht="15">
      <c r="A566" s="116"/>
      <c r="B566" s="116"/>
      <c r="C566" s="116"/>
      <c r="D566" s="15" t="s">
        <v>19</v>
      </c>
      <c r="E566" s="9">
        <f>E565</f>
        <v>60000</v>
      </c>
      <c r="F566" s="9">
        <f>F565</f>
        <v>0</v>
      </c>
      <c r="G566" s="9">
        <f>G565</f>
        <v>60000</v>
      </c>
    </row>
    <row r="567" spans="1:7" ht="15">
      <c r="A567" s="115">
        <v>3</v>
      </c>
      <c r="B567" s="116"/>
      <c r="C567" s="116"/>
      <c r="D567" s="16" t="s">
        <v>41</v>
      </c>
      <c r="E567" s="9">
        <f aca="true" t="shared" si="83" ref="E567:G568">E568</f>
        <v>60000</v>
      </c>
      <c r="F567" s="9">
        <f t="shared" si="83"/>
        <v>0</v>
      </c>
      <c r="G567" s="9">
        <f t="shared" si="83"/>
        <v>60000</v>
      </c>
    </row>
    <row r="568" spans="1:7" ht="15">
      <c r="A568" s="116"/>
      <c r="B568" s="115">
        <v>32</v>
      </c>
      <c r="C568" s="116"/>
      <c r="D568" s="16" t="s">
        <v>46</v>
      </c>
      <c r="E568" s="9">
        <f t="shared" si="83"/>
        <v>60000</v>
      </c>
      <c r="F568" s="98">
        <f>F569</f>
        <v>0</v>
      </c>
      <c r="G568" s="98">
        <f t="shared" si="83"/>
        <v>60000</v>
      </c>
    </row>
    <row r="569" spans="1:7" ht="15">
      <c r="A569" s="116"/>
      <c r="B569" s="116"/>
      <c r="C569" s="116">
        <v>323</v>
      </c>
      <c r="D569" s="17" t="s">
        <v>49</v>
      </c>
      <c r="E569" s="7">
        <v>60000</v>
      </c>
      <c r="F569" s="7">
        <v>0</v>
      </c>
      <c r="G569" s="7">
        <f>E569+F569</f>
        <v>60000</v>
      </c>
    </row>
    <row r="570" spans="1:7" ht="15">
      <c r="A570" s="150"/>
      <c r="B570" s="150"/>
      <c r="C570" s="150"/>
      <c r="D570" s="23" t="s">
        <v>219</v>
      </c>
      <c r="E570" s="40">
        <f>E572</f>
        <v>20000</v>
      </c>
      <c r="F570" s="40">
        <f>F572</f>
        <v>0</v>
      </c>
      <c r="G570" s="40">
        <f>G572</f>
        <v>20000</v>
      </c>
    </row>
    <row r="571" spans="1:7" ht="15">
      <c r="A571" s="116"/>
      <c r="B571" s="116"/>
      <c r="C571" s="116"/>
      <c r="D571" s="15" t="s">
        <v>19</v>
      </c>
      <c r="E571" s="9">
        <f>E570</f>
        <v>20000</v>
      </c>
      <c r="F571" s="9">
        <f>F570</f>
        <v>0</v>
      </c>
      <c r="G571" s="9">
        <f>G570</f>
        <v>20000</v>
      </c>
    </row>
    <row r="572" spans="1:7" ht="15">
      <c r="A572" s="115">
        <v>3</v>
      </c>
      <c r="B572" s="116"/>
      <c r="C572" s="116"/>
      <c r="D572" s="16" t="s">
        <v>41</v>
      </c>
      <c r="E572" s="9">
        <f aca="true" t="shared" si="84" ref="E572:G573">E573</f>
        <v>20000</v>
      </c>
      <c r="F572" s="9">
        <f t="shared" si="84"/>
        <v>0</v>
      </c>
      <c r="G572" s="9">
        <f t="shared" si="84"/>
        <v>20000</v>
      </c>
    </row>
    <row r="573" spans="1:7" ht="15">
      <c r="A573" s="116"/>
      <c r="B573" s="115">
        <v>32</v>
      </c>
      <c r="C573" s="116"/>
      <c r="D573" s="16" t="s">
        <v>46</v>
      </c>
      <c r="E573" s="9">
        <f t="shared" si="84"/>
        <v>20000</v>
      </c>
      <c r="F573" s="98">
        <v>0</v>
      </c>
      <c r="G573" s="98">
        <f>E573+F573</f>
        <v>20000</v>
      </c>
    </row>
    <row r="574" spans="1:7" ht="18.75" customHeight="1">
      <c r="A574" s="116"/>
      <c r="B574" s="116"/>
      <c r="C574" s="116">
        <v>323</v>
      </c>
      <c r="D574" s="17" t="s">
        <v>49</v>
      </c>
      <c r="E574" s="7">
        <v>20000</v>
      </c>
      <c r="F574" s="7">
        <v>0</v>
      </c>
      <c r="G574" s="7">
        <f>E574+F574</f>
        <v>20000</v>
      </c>
    </row>
    <row r="575" spans="1:7" ht="30.75" customHeight="1">
      <c r="A575" s="150"/>
      <c r="B575" s="150"/>
      <c r="C575" s="150"/>
      <c r="D575" s="23" t="s">
        <v>220</v>
      </c>
      <c r="E575" s="40">
        <f>E577</f>
        <v>20000</v>
      </c>
      <c r="F575" s="40">
        <f>F577</f>
        <v>0</v>
      </c>
      <c r="G575" s="40">
        <f>G577</f>
        <v>20000</v>
      </c>
    </row>
    <row r="576" spans="1:7" ht="15">
      <c r="A576" s="116"/>
      <c r="B576" s="116"/>
      <c r="C576" s="116"/>
      <c r="D576" s="15" t="s">
        <v>19</v>
      </c>
      <c r="E576" s="9">
        <f>E575</f>
        <v>20000</v>
      </c>
      <c r="F576" s="9">
        <f>F575</f>
        <v>0</v>
      </c>
      <c r="G576" s="9">
        <f>G575</f>
        <v>20000</v>
      </c>
    </row>
    <row r="577" spans="1:7" ht="15">
      <c r="A577" s="115">
        <v>3</v>
      </c>
      <c r="B577" s="116"/>
      <c r="C577" s="116"/>
      <c r="D577" s="16" t="s">
        <v>41</v>
      </c>
      <c r="E577" s="9">
        <f aca="true" t="shared" si="85" ref="E577:G578">E578</f>
        <v>20000</v>
      </c>
      <c r="F577" s="9">
        <f t="shared" si="85"/>
        <v>0</v>
      </c>
      <c r="G577" s="9">
        <f t="shared" si="85"/>
        <v>20000</v>
      </c>
    </row>
    <row r="578" spans="1:7" ht="15">
      <c r="A578" s="116"/>
      <c r="B578" s="115">
        <v>32</v>
      </c>
      <c r="C578" s="116"/>
      <c r="D578" s="16" t="s">
        <v>46</v>
      </c>
      <c r="E578" s="9">
        <f t="shared" si="85"/>
        <v>20000</v>
      </c>
      <c r="F578" s="98">
        <v>0</v>
      </c>
      <c r="G578" s="98">
        <f>E578+F578</f>
        <v>20000</v>
      </c>
    </row>
    <row r="579" spans="1:7" ht="15">
      <c r="A579" s="116"/>
      <c r="B579" s="116"/>
      <c r="C579" s="116">
        <v>323</v>
      </c>
      <c r="D579" s="17" t="s">
        <v>49</v>
      </c>
      <c r="E579" s="7">
        <v>20000</v>
      </c>
      <c r="F579" s="7">
        <v>0</v>
      </c>
      <c r="G579" s="7">
        <f>E579+F579</f>
        <v>20000</v>
      </c>
    </row>
    <row r="580" spans="1:7" ht="30">
      <c r="A580" s="150"/>
      <c r="B580" s="150"/>
      <c r="C580" s="150"/>
      <c r="D580" s="23" t="s">
        <v>221</v>
      </c>
      <c r="E580" s="40">
        <f>E582</f>
        <v>10000</v>
      </c>
      <c r="F580" s="40">
        <f>F582</f>
        <v>0</v>
      </c>
      <c r="G580" s="40">
        <f>G582</f>
        <v>10000</v>
      </c>
    </row>
    <row r="581" spans="1:7" ht="15">
      <c r="A581" s="116"/>
      <c r="B581" s="116"/>
      <c r="C581" s="116"/>
      <c r="D581" s="15" t="s">
        <v>19</v>
      </c>
      <c r="E581" s="9">
        <f>E580</f>
        <v>10000</v>
      </c>
      <c r="F581" s="9">
        <f>F580</f>
        <v>0</v>
      </c>
      <c r="G581" s="9">
        <f>G580</f>
        <v>10000</v>
      </c>
    </row>
    <row r="582" spans="1:7" ht="15">
      <c r="A582" s="115">
        <v>3</v>
      </c>
      <c r="B582" s="116"/>
      <c r="C582" s="116"/>
      <c r="D582" s="16" t="s">
        <v>41</v>
      </c>
      <c r="E582" s="9">
        <f aca="true" t="shared" si="86" ref="E582:G583">E583</f>
        <v>10000</v>
      </c>
      <c r="F582" s="9">
        <f t="shared" si="86"/>
        <v>0</v>
      </c>
      <c r="G582" s="9">
        <f t="shared" si="86"/>
        <v>10000</v>
      </c>
    </row>
    <row r="583" spans="1:7" ht="15">
      <c r="A583" s="116"/>
      <c r="B583" s="115">
        <v>32</v>
      </c>
      <c r="C583" s="116"/>
      <c r="D583" s="16" t="s">
        <v>46</v>
      </c>
      <c r="E583" s="9">
        <f t="shared" si="86"/>
        <v>10000</v>
      </c>
      <c r="F583" s="98">
        <v>0</v>
      </c>
      <c r="G583" s="98">
        <f>E583+F583</f>
        <v>10000</v>
      </c>
    </row>
    <row r="584" spans="1:7" ht="15">
      <c r="A584" s="116"/>
      <c r="B584" s="116"/>
      <c r="C584" s="116">
        <v>323</v>
      </c>
      <c r="D584" s="17" t="s">
        <v>49</v>
      </c>
      <c r="E584" s="7">
        <v>10000</v>
      </c>
      <c r="F584" s="7">
        <v>0</v>
      </c>
      <c r="G584" s="7">
        <f>E584+F584</f>
        <v>10000</v>
      </c>
    </row>
    <row r="585" spans="1:7" ht="15">
      <c r="A585" s="150"/>
      <c r="B585" s="150"/>
      <c r="C585" s="150"/>
      <c r="D585" s="23" t="s">
        <v>222</v>
      </c>
      <c r="E585" s="40">
        <f>E587</f>
        <v>15000</v>
      </c>
      <c r="F585" s="40">
        <f>F587</f>
        <v>0</v>
      </c>
      <c r="G585" s="40">
        <f>G587</f>
        <v>15000</v>
      </c>
    </row>
    <row r="586" spans="1:7" ht="15">
      <c r="A586" s="116"/>
      <c r="B586" s="116"/>
      <c r="C586" s="116"/>
      <c r="D586" s="15" t="s">
        <v>19</v>
      </c>
      <c r="E586" s="9">
        <f>E585</f>
        <v>15000</v>
      </c>
      <c r="F586" s="9">
        <f>F585</f>
        <v>0</v>
      </c>
      <c r="G586" s="9">
        <f>G585</f>
        <v>15000</v>
      </c>
    </row>
    <row r="587" spans="1:7" ht="15">
      <c r="A587" s="115">
        <v>3</v>
      </c>
      <c r="B587" s="116"/>
      <c r="C587" s="116"/>
      <c r="D587" s="16" t="s">
        <v>41</v>
      </c>
      <c r="E587" s="9">
        <f aca="true" t="shared" si="87" ref="E587:G588">E588</f>
        <v>15000</v>
      </c>
      <c r="F587" s="9">
        <f t="shared" si="87"/>
        <v>0</v>
      </c>
      <c r="G587" s="9">
        <f t="shared" si="87"/>
        <v>15000</v>
      </c>
    </row>
    <row r="588" spans="1:7" ht="15">
      <c r="A588" s="116"/>
      <c r="B588" s="115">
        <v>32</v>
      </c>
      <c r="C588" s="116"/>
      <c r="D588" s="16" t="s">
        <v>46</v>
      </c>
      <c r="E588" s="9">
        <f t="shared" si="87"/>
        <v>15000</v>
      </c>
      <c r="F588" s="98">
        <v>0</v>
      </c>
      <c r="G588" s="98">
        <f>E588+F588</f>
        <v>15000</v>
      </c>
    </row>
    <row r="589" spans="1:7" ht="15">
      <c r="A589" s="116"/>
      <c r="B589" s="116"/>
      <c r="C589" s="116">
        <v>323</v>
      </c>
      <c r="D589" s="17" t="s">
        <v>49</v>
      </c>
      <c r="E589" s="7">
        <v>15000</v>
      </c>
      <c r="F589" s="7">
        <v>0</v>
      </c>
      <c r="G589" s="47">
        <f>F589+E589</f>
        <v>15000</v>
      </c>
    </row>
    <row r="590" spans="1:7" ht="15">
      <c r="A590" s="150"/>
      <c r="B590" s="150"/>
      <c r="C590" s="150"/>
      <c r="D590" s="23" t="s">
        <v>223</v>
      </c>
      <c r="E590" s="40">
        <f>E592</f>
        <v>50000</v>
      </c>
      <c r="F590" s="40">
        <f>F592</f>
        <v>0</v>
      </c>
      <c r="G590" s="40">
        <f>G592</f>
        <v>50000</v>
      </c>
    </row>
    <row r="591" spans="1:7" ht="15">
      <c r="A591" s="116"/>
      <c r="B591" s="116"/>
      <c r="C591" s="116"/>
      <c r="D591" s="15" t="s">
        <v>19</v>
      </c>
      <c r="E591" s="9">
        <f>E590</f>
        <v>50000</v>
      </c>
      <c r="F591" s="9">
        <f>F590</f>
        <v>0</v>
      </c>
      <c r="G591" s="9">
        <f>G590</f>
        <v>50000</v>
      </c>
    </row>
    <row r="592" spans="1:7" ht="15">
      <c r="A592" s="115">
        <v>3</v>
      </c>
      <c r="B592" s="116"/>
      <c r="C592" s="116"/>
      <c r="D592" s="16" t="s">
        <v>41</v>
      </c>
      <c r="E592" s="9">
        <f aca="true" t="shared" si="88" ref="E592:G593">E593</f>
        <v>50000</v>
      </c>
      <c r="F592" s="9">
        <f t="shared" si="88"/>
        <v>0</v>
      </c>
      <c r="G592" s="9">
        <f t="shared" si="88"/>
        <v>50000</v>
      </c>
    </row>
    <row r="593" spans="1:7" ht="15">
      <c r="A593" s="116"/>
      <c r="B593" s="115">
        <v>32</v>
      </c>
      <c r="C593" s="116"/>
      <c r="D593" s="16" t="s">
        <v>46</v>
      </c>
      <c r="E593" s="9">
        <f t="shared" si="88"/>
        <v>50000</v>
      </c>
      <c r="F593" s="98">
        <v>0</v>
      </c>
      <c r="G593" s="98">
        <f>E593+F593</f>
        <v>50000</v>
      </c>
    </row>
    <row r="594" spans="1:7" ht="15">
      <c r="A594" s="116"/>
      <c r="B594" s="116"/>
      <c r="C594" s="116">
        <v>323</v>
      </c>
      <c r="D594" s="17" t="s">
        <v>49</v>
      </c>
      <c r="E594" s="7">
        <v>50000</v>
      </c>
      <c r="F594" s="7">
        <v>0</v>
      </c>
      <c r="G594" s="47">
        <f>E594+F594</f>
        <v>50000</v>
      </c>
    </row>
    <row r="595" spans="1:7" ht="45">
      <c r="A595" s="150"/>
      <c r="B595" s="150"/>
      <c r="C595" s="150"/>
      <c r="D595" s="23" t="s">
        <v>225</v>
      </c>
      <c r="E595" s="40">
        <f>E597</f>
        <v>15000</v>
      </c>
      <c r="F595" s="40">
        <f>F597</f>
        <v>0</v>
      </c>
      <c r="G595" s="40">
        <f>G597</f>
        <v>15000</v>
      </c>
    </row>
    <row r="596" spans="1:7" ht="15">
      <c r="A596" s="116"/>
      <c r="B596" s="116"/>
      <c r="C596" s="116"/>
      <c r="D596" s="15" t="s">
        <v>19</v>
      </c>
      <c r="E596" s="9">
        <f>E595</f>
        <v>15000</v>
      </c>
      <c r="F596" s="9">
        <f>F595</f>
        <v>0</v>
      </c>
      <c r="G596" s="9">
        <f>G595</f>
        <v>15000</v>
      </c>
    </row>
    <row r="597" spans="1:7" ht="15">
      <c r="A597" s="115">
        <v>3</v>
      </c>
      <c r="B597" s="116"/>
      <c r="C597" s="116"/>
      <c r="D597" s="16" t="s">
        <v>41</v>
      </c>
      <c r="E597" s="9">
        <f aca="true" t="shared" si="89" ref="E597:G598">E598</f>
        <v>15000</v>
      </c>
      <c r="F597" s="9">
        <f t="shared" si="89"/>
        <v>0</v>
      </c>
      <c r="G597" s="9">
        <f t="shared" si="89"/>
        <v>15000</v>
      </c>
    </row>
    <row r="598" spans="1:7" ht="15">
      <c r="A598" s="116"/>
      <c r="B598" s="115">
        <v>32</v>
      </c>
      <c r="C598" s="116"/>
      <c r="D598" s="16" t="s">
        <v>46</v>
      </c>
      <c r="E598" s="9">
        <f t="shared" si="89"/>
        <v>15000</v>
      </c>
      <c r="F598" s="98">
        <v>0</v>
      </c>
      <c r="G598" s="98">
        <f>E598+F598</f>
        <v>15000</v>
      </c>
    </row>
    <row r="599" spans="1:7" ht="15">
      <c r="A599" s="116"/>
      <c r="B599" s="116"/>
      <c r="C599" s="116">
        <v>323</v>
      </c>
      <c r="D599" s="17" t="s">
        <v>49</v>
      </c>
      <c r="E599" s="7">
        <v>15000</v>
      </c>
      <c r="F599" s="7">
        <v>0</v>
      </c>
      <c r="G599" s="47">
        <f>E599+F599</f>
        <v>15000</v>
      </c>
    </row>
    <row r="600" spans="1:7" ht="33.75" customHeight="1">
      <c r="A600" s="149"/>
      <c r="B600" s="149"/>
      <c r="C600" s="149"/>
      <c r="D600" s="22" t="s">
        <v>243</v>
      </c>
      <c r="E600" s="37">
        <f>E602</f>
        <v>150000</v>
      </c>
      <c r="F600" s="37">
        <f>F602</f>
        <v>-127400</v>
      </c>
      <c r="G600" s="37">
        <f>G602</f>
        <v>22600</v>
      </c>
    </row>
    <row r="601" spans="1:7" ht="15.75" customHeight="1">
      <c r="A601" s="116"/>
      <c r="B601" s="116"/>
      <c r="C601" s="116"/>
      <c r="D601" s="15" t="s">
        <v>19</v>
      </c>
      <c r="E601" s="10">
        <f>E600</f>
        <v>150000</v>
      </c>
      <c r="F601" s="10">
        <f>F600</f>
        <v>-127400</v>
      </c>
      <c r="G601" s="10">
        <f>G600</f>
        <v>22600</v>
      </c>
    </row>
    <row r="602" spans="1:7" ht="15.75" customHeight="1">
      <c r="A602" s="115">
        <v>4</v>
      </c>
      <c r="B602" s="116"/>
      <c r="C602" s="116"/>
      <c r="D602" s="16" t="s">
        <v>60</v>
      </c>
      <c r="E602" s="10">
        <f aca="true" t="shared" si="90" ref="E602:G603">E603</f>
        <v>150000</v>
      </c>
      <c r="F602" s="10">
        <f t="shared" si="90"/>
        <v>-127400</v>
      </c>
      <c r="G602" s="10">
        <f t="shared" si="90"/>
        <v>22600</v>
      </c>
    </row>
    <row r="603" spans="1:7" ht="15.75" customHeight="1">
      <c r="A603" s="116"/>
      <c r="B603" s="115">
        <v>42</v>
      </c>
      <c r="C603" s="116"/>
      <c r="D603" s="16" t="s">
        <v>64</v>
      </c>
      <c r="E603" s="10">
        <f t="shared" si="90"/>
        <v>150000</v>
      </c>
      <c r="F603" s="99">
        <f>F604</f>
        <v>-127400</v>
      </c>
      <c r="G603" s="99">
        <f>G604</f>
        <v>22600</v>
      </c>
    </row>
    <row r="604" spans="1:7" ht="15.75" customHeight="1">
      <c r="A604" s="116"/>
      <c r="B604" s="116"/>
      <c r="C604" s="116">
        <v>422</v>
      </c>
      <c r="D604" s="17" t="s">
        <v>238</v>
      </c>
      <c r="E604" s="11">
        <v>150000</v>
      </c>
      <c r="F604" s="39">
        <v>-127400</v>
      </c>
      <c r="G604" s="39">
        <f>E604+F604</f>
        <v>22600</v>
      </c>
    </row>
    <row r="605" spans="1:7" ht="33.75" customHeight="1">
      <c r="A605" s="149"/>
      <c r="B605" s="149"/>
      <c r="C605" s="149"/>
      <c r="D605" s="22" t="s">
        <v>232</v>
      </c>
      <c r="E605" s="37">
        <f>E607</f>
        <v>200000</v>
      </c>
      <c r="F605" s="37">
        <f>F607</f>
        <v>-200000</v>
      </c>
      <c r="G605" s="37">
        <f>G607</f>
        <v>0</v>
      </c>
    </row>
    <row r="606" spans="1:7" ht="15.75" customHeight="1">
      <c r="A606" s="116"/>
      <c r="B606" s="116"/>
      <c r="C606" s="116"/>
      <c r="D606" s="15" t="s">
        <v>19</v>
      </c>
      <c r="E606" s="10">
        <f>E605</f>
        <v>200000</v>
      </c>
      <c r="F606" s="10">
        <f>F605</f>
        <v>-200000</v>
      </c>
      <c r="G606" s="10">
        <f>G605</f>
        <v>0</v>
      </c>
    </row>
    <row r="607" spans="1:7" ht="15.75" customHeight="1">
      <c r="A607" s="115">
        <v>4</v>
      </c>
      <c r="B607" s="116"/>
      <c r="C607" s="116"/>
      <c r="D607" s="16" t="s">
        <v>60</v>
      </c>
      <c r="E607" s="10">
        <f aca="true" t="shared" si="91" ref="E607:G608">E608</f>
        <v>200000</v>
      </c>
      <c r="F607" s="10">
        <f>F608</f>
        <v>-200000</v>
      </c>
      <c r="G607" s="10">
        <f t="shared" si="91"/>
        <v>0</v>
      </c>
    </row>
    <row r="608" spans="1:7" ht="15.75" customHeight="1">
      <c r="A608" s="116"/>
      <c r="B608" s="115">
        <v>42</v>
      </c>
      <c r="C608" s="116"/>
      <c r="D608" s="16" t="s">
        <v>64</v>
      </c>
      <c r="E608" s="10">
        <f t="shared" si="91"/>
        <v>200000</v>
      </c>
      <c r="F608" s="99">
        <f>F609</f>
        <v>-200000</v>
      </c>
      <c r="G608" s="99">
        <f>G609</f>
        <v>0</v>
      </c>
    </row>
    <row r="609" spans="1:7" ht="15.75" customHeight="1">
      <c r="A609" s="116"/>
      <c r="B609" s="116"/>
      <c r="C609" s="116">
        <v>422</v>
      </c>
      <c r="D609" s="17" t="s">
        <v>238</v>
      </c>
      <c r="E609" s="11">
        <v>200000</v>
      </c>
      <c r="F609" s="39">
        <v>-200000</v>
      </c>
      <c r="G609" s="39">
        <f>E609+F609</f>
        <v>0</v>
      </c>
    </row>
    <row r="610" spans="1:7" ht="33.75" customHeight="1">
      <c r="A610" s="149"/>
      <c r="B610" s="149"/>
      <c r="C610" s="149"/>
      <c r="D610" s="22" t="s">
        <v>233</v>
      </c>
      <c r="E610" s="37">
        <f>E612</f>
        <v>60000</v>
      </c>
      <c r="F610" s="37">
        <f>F612</f>
        <v>-45000</v>
      </c>
      <c r="G610" s="37">
        <f>G612</f>
        <v>15000</v>
      </c>
    </row>
    <row r="611" spans="1:7" ht="15.75" customHeight="1">
      <c r="A611" s="116"/>
      <c r="B611" s="116"/>
      <c r="C611" s="116"/>
      <c r="D611" s="15" t="s">
        <v>19</v>
      </c>
      <c r="E611" s="10">
        <f>E610</f>
        <v>60000</v>
      </c>
      <c r="F611" s="10">
        <f>F610</f>
        <v>-45000</v>
      </c>
      <c r="G611" s="10">
        <f>G610</f>
        <v>15000</v>
      </c>
    </row>
    <row r="612" spans="1:7" ht="15.75" customHeight="1">
      <c r="A612" s="115">
        <v>4</v>
      </c>
      <c r="B612" s="116"/>
      <c r="C612" s="116"/>
      <c r="D612" s="16" t="s">
        <v>60</v>
      </c>
      <c r="E612" s="10">
        <f aca="true" t="shared" si="92" ref="E612:G613">E613</f>
        <v>60000</v>
      </c>
      <c r="F612" s="10">
        <f t="shared" si="92"/>
        <v>-45000</v>
      </c>
      <c r="G612" s="10">
        <f t="shared" si="92"/>
        <v>15000</v>
      </c>
    </row>
    <row r="613" spans="1:7" ht="15.75" customHeight="1">
      <c r="A613" s="116"/>
      <c r="B613" s="115">
        <v>42</v>
      </c>
      <c r="C613" s="116"/>
      <c r="D613" s="16" t="s">
        <v>64</v>
      </c>
      <c r="E613" s="10">
        <f t="shared" si="92"/>
        <v>60000</v>
      </c>
      <c r="F613" s="99">
        <f>F614</f>
        <v>-45000</v>
      </c>
      <c r="G613" s="99">
        <f>G614</f>
        <v>15000</v>
      </c>
    </row>
    <row r="614" spans="1:7" ht="15.75" customHeight="1">
      <c r="A614" s="116"/>
      <c r="B614" s="116"/>
      <c r="C614" s="116">
        <v>422</v>
      </c>
      <c r="D614" s="17" t="s">
        <v>238</v>
      </c>
      <c r="E614" s="11">
        <v>60000</v>
      </c>
      <c r="F614" s="39">
        <v>-45000</v>
      </c>
      <c r="G614" s="39">
        <f>E614+F614</f>
        <v>15000</v>
      </c>
    </row>
    <row r="615" spans="1:7" ht="33.75" customHeight="1">
      <c r="A615" s="149"/>
      <c r="B615" s="149"/>
      <c r="C615" s="149"/>
      <c r="D615" s="22" t="s">
        <v>224</v>
      </c>
      <c r="E615" s="37">
        <f>E617</f>
        <v>20000</v>
      </c>
      <c r="F615" s="37">
        <f>F617</f>
        <v>-20000</v>
      </c>
      <c r="G615" s="37">
        <f>G617</f>
        <v>0</v>
      </c>
    </row>
    <row r="616" spans="1:7" ht="15.75" customHeight="1">
      <c r="A616" s="116"/>
      <c r="B616" s="116"/>
      <c r="C616" s="116"/>
      <c r="D616" s="15" t="s">
        <v>19</v>
      </c>
      <c r="E616" s="10">
        <f>E615</f>
        <v>20000</v>
      </c>
      <c r="F616" s="10">
        <f>F615</f>
        <v>-20000</v>
      </c>
      <c r="G616" s="10">
        <f>G615</f>
        <v>0</v>
      </c>
    </row>
    <row r="617" spans="1:7" ht="15.75" customHeight="1">
      <c r="A617" s="115">
        <v>4</v>
      </c>
      <c r="B617" s="116"/>
      <c r="C617" s="116"/>
      <c r="D617" s="16" t="s">
        <v>60</v>
      </c>
      <c r="E617" s="10">
        <f aca="true" t="shared" si="93" ref="E617:G618">E618</f>
        <v>20000</v>
      </c>
      <c r="F617" s="10">
        <f t="shared" si="93"/>
        <v>-20000</v>
      </c>
      <c r="G617" s="10">
        <f t="shared" si="93"/>
        <v>0</v>
      </c>
    </row>
    <row r="618" spans="1:7" ht="15.75" customHeight="1">
      <c r="A618" s="116"/>
      <c r="B618" s="115">
        <v>42</v>
      </c>
      <c r="C618" s="116"/>
      <c r="D618" s="16" t="s">
        <v>64</v>
      </c>
      <c r="E618" s="10">
        <f t="shared" si="93"/>
        <v>20000</v>
      </c>
      <c r="F618" s="99">
        <f>F619</f>
        <v>-20000</v>
      </c>
      <c r="G618" s="99">
        <f>G619</f>
        <v>0</v>
      </c>
    </row>
    <row r="619" spans="1:10" ht="15.75" customHeight="1">
      <c r="A619" s="116"/>
      <c r="B619" s="116"/>
      <c r="C619" s="116">
        <v>422</v>
      </c>
      <c r="D619" s="17" t="s">
        <v>238</v>
      </c>
      <c r="E619" s="11">
        <v>20000</v>
      </c>
      <c r="F619" s="39">
        <v>-20000</v>
      </c>
      <c r="G619" s="39">
        <f>E619+F619</f>
        <v>0</v>
      </c>
      <c r="J619" s="3"/>
    </row>
    <row r="622" ht="15">
      <c r="E622"/>
    </row>
    <row r="623" ht="15">
      <c r="D623">
        <f>COUNTIF(C:C,329)</f>
        <v>12</v>
      </c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 and Ivanka</dc:creator>
  <cp:keywords/>
  <dc:description/>
  <cp:lastModifiedBy>non</cp:lastModifiedBy>
  <cp:lastPrinted>2015-11-30T15:34:54Z</cp:lastPrinted>
  <dcterms:created xsi:type="dcterms:W3CDTF">2014-12-22T11:15:13Z</dcterms:created>
  <dcterms:modified xsi:type="dcterms:W3CDTF">2015-11-30T15:57:41Z</dcterms:modified>
  <cp:category/>
  <cp:version/>
  <cp:contentType/>
  <cp:contentStatus/>
</cp:coreProperties>
</file>