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20" windowWidth="11775" windowHeight="4740" activeTab="0"/>
  </bookViews>
  <sheets>
    <sheet name="Godišnji obračun 2011" sheetId="1" r:id="rId1"/>
  </sheets>
  <definedNames/>
  <calcPr fullCalcOnLoad="1"/>
</workbook>
</file>

<file path=xl/sharedStrings.xml><?xml version="1.0" encoding="utf-8"?>
<sst xmlns="http://schemas.openxmlformats.org/spreadsheetml/2006/main" count="421" uniqueCount="235">
  <si>
    <t>Rashodi poslovanja</t>
  </si>
  <si>
    <t>Rashodi za usluge</t>
  </si>
  <si>
    <t>Intelektualne i osobne usluge</t>
  </si>
  <si>
    <t>Ostali nespomenuti rashodi poslovanja</t>
  </si>
  <si>
    <t>Reprezentacija</t>
  </si>
  <si>
    <t>Ostali rashodi</t>
  </si>
  <si>
    <t>Rashodi za zaposlene</t>
  </si>
  <si>
    <t>Plaće za redovan rad</t>
  </si>
  <si>
    <t>Ostali rashodi za zaposlene</t>
  </si>
  <si>
    <t>Doprinosi na plaće</t>
  </si>
  <si>
    <t>Materijalni rashodi</t>
  </si>
  <si>
    <t>Rashodi za materijal i energiju</t>
  </si>
  <si>
    <t>Uredski materijal i ostali materijalni rashodi</t>
  </si>
  <si>
    <t>Energija</t>
  </si>
  <si>
    <t>Usluge tekućeg i investicijskog održavanja</t>
  </si>
  <si>
    <t>Usluge promidžbe i informiranja</t>
  </si>
  <si>
    <t>Komunalne usluge</t>
  </si>
  <si>
    <t>Ostale usluge</t>
  </si>
  <si>
    <t>Premije osiguranja</t>
  </si>
  <si>
    <t>Financijski rashodi</t>
  </si>
  <si>
    <t>Rashodi za nabavu nefinancijske imovine</t>
  </si>
  <si>
    <t>Postrojenja i oprema</t>
  </si>
  <si>
    <t>Rashodi za nabavu neproizvodne imovine</t>
  </si>
  <si>
    <t>Materijalna imovina - prirodna bogatstva</t>
  </si>
  <si>
    <t>Zemljište</t>
  </si>
  <si>
    <t>Rashodi za nabavu proizvodne dugotrajne imovine</t>
  </si>
  <si>
    <t>Civilna zaštita</t>
  </si>
  <si>
    <t>Tekuće donacije</t>
  </si>
  <si>
    <t>Tekuće donacije u novcu</t>
  </si>
  <si>
    <t xml:space="preserve">Plaće </t>
  </si>
  <si>
    <t xml:space="preserve">Doprinosi za zdravstveno osiguranje </t>
  </si>
  <si>
    <t xml:space="preserve">Doprinos za zapošljavanje </t>
  </si>
  <si>
    <t>Naknada troškova zaposlenima</t>
  </si>
  <si>
    <t xml:space="preserve">Službena putovanja </t>
  </si>
  <si>
    <t>Naknada za prijevoz na na rad na terenu i odvojeni život</t>
  </si>
  <si>
    <t>Stručno usavršavanje zaposlenih</t>
  </si>
  <si>
    <t xml:space="preserve">Rashodi za usluge </t>
  </si>
  <si>
    <t xml:space="preserve">Usluge telefona, pošte i prijevoza </t>
  </si>
  <si>
    <t xml:space="preserve">Računalne usluge </t>
  </si>
  <si>
    <t xml:space="preserve">Ostali nespomenuti rashodi poslovanja </t>
  </si>
  <si>
    <t>Ostali financijski rashodi</t>
  </si>
  <si>
    <t xml:space="preserve">Usluge banaka </t>
  </si>
  <si>
    <t xml:space="preserve">Ostali rashodi   </t>
  </si>
  <si>
    <t>Prihodi od poreza</t>
  </si>
  <si>
    <t>Porez i prirez na dohodak</t>
  </si>
  <si>
    <t>Porez i prirez na dohodak od nesamostalnog rada</t>
  </si>
  <si>
    <t>Porezi na imovinu</t>
  </si>
  <si>
    <t>Povremeni porezi na imovinu</t>
  </si>
  <si>
    <t>Porezi na robu i usluge</t>
  </si>
  <si>
    <t>Porezi na korištenje dobara ili izvođenje aktivnosti</t>
  </si>
  <si>
    <t xml:space="preserve">Pomoći iz proračuna </t>
  </si>
  <si>
    <t xml:space="preserve">Kapitalne pomoći iz proračuna </t>
  </si>
  <si>
    <t>Prihodi od imovine</t>
  </si>
  <si>
    <t xml:space="preserve">Prihodi od financijske imovine </t>
  </si>
  <si>
    <t>Kamate na oročena sredstva i depozite po viđenju</t>
  </si>
  <si>
    <t>Prihodi od nefinancijske imovine</t>
  </si>
  <si>
    <t>Prihodi od zakupa i iznajmljivanja imovine</t>
  </si>
  <si>
    <t>Ostali prihodi od nefinancijske imovine</t>
  </si>
  <si>
    <t xml:space="preserve">Administrativne (upravne) pristojbe </t>
  </si>
  <si>
    <t xml:space="preserve">Prihodi po posebnim propisima </t>
  </si>
  <si>
    <t xml:space="preserve">Ostali nespomenuti prihodi    </t>
  </si>
  <si>
    <t xml:space="preserve">Ostali prihodi </t>
  </si>
  <si>
    <t>Kapitalne donacije</t>
  </si>
  <si>
    <t>Predsjednica: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</si>
  <si>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</si>
  <si>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</si>
  <si>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</si>
  <si>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</si>
  <si>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</si>
  <si>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</si>
  <si>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</si>
  <si>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PRIHODI </t>
  </si>
  <si>
    <t>Stalni porezi na nepokretnu imovinu (zemlju, zgrade, ostalo)</t>
  </si>
  <si>
    <t>Prihodi od administativnih pristojbi i po posebnim propisima</t>
  </si>
  <si>
    <t>Županijske, gradske i općinske pristojbe i naknade</t>
  </si>
  <si>
    <t>Donacije od pravnih i fizičkih osoba izvan opće države</t>
  </si>
  <si>
    <t>Sitni inventar i auto gume</t>
  </si>
  <si>
    <t>Naknade za rad predstavničkih i izvršnih tijela, povjerenstva i slično</t>
  </si>
  <si>
    <t>Plaće</t>
  </si>
  <si>
    <t>Doprinos na plaće</t>
  </si>
  <si>
    <t>Rashodi za nabavu proizvedene dugotrajne imovine</t>
  </si>
  <si>
    <t>Br. konta</t>
  </si>
  <si>
    <t>Naknade troškova zaposlenima</t>
  </si>
  <si>
    <t>Službena putovanja</t>
  </si>
  <si>
    <t xml:space="preserve">                1  Program javnih potreba u socijalnoj skrbi</t>
  </si>
  <si>
    <t>Vatrogasna zajednica</t>
  </si>
  <si>
    <t xml:space="preserve">                1  Program javnih potreba u kulturi</t>
  </si>
  <si>
    <t>RAZDJEL 02      JEDINSTVENI UPRAVNI ODJEL</t>
  </si>
  <si>
    <t>Materijal i dijelovi za tekuće i investicijsko održavanje</t>
  </si>
  <si>
    <t>Ostali nespomenuti financijski rashodi</t>
  </si>
  <si>
    <t>A)  RAČUN PRIHODA I RASHODA</t>
  </si>
  <si>
    <r>
      <t xml:space="preserve">  </t>
    </r>
    <r>
      <rPr>
        <b/>
        <sz val="11"/>
        <rFont val="Arial"/>
        <family val="2"/>
      </rPr>
      <t xml:space="preserve">    PRIHODI POSLOVANJA</t>
    </r>
  </si>
  <si>
    <t xml:space="preserve">     RASHODI POSLOVANJA</t>
  </si>
  <si>
    <t xml:space="preserve">    RASHODI ZA NABAVU NEFINANCIJSKE IMOVINE</t>
  </si>
  <si>
    <t>Funkcijska klasifikacija: 01 - Opće javne usluge</t>
  </si>
  <si>
    <t>Aktivnost: Predstavnička i izvršna tijela</t>
  </si>
  <si>
    <t>Aktivnost: Administarativno, tehničko i stručno osoblje</t>
  </si>
  <si>
    <t>Funkcijska klasifikacija: 06 - Usluge unapređenja stanovanja i zajednice</t>
  </si>
  <si>
    <t>Funkcijska klasifikacija: 09 - Obrazovanje</t>
  </si>
  <si>
    <t>Ostali nespomenutu rashodi poslovanja</t>
  </si>
  <si>
    <t>Aktivnost: Djelatnost sportskih udruga</t>
  </si>
  <si>
    <t>Funkcijska klasifikacija: 10 - Socijalna zaštita</t>
  </si>
  <si>
    <t>Funkcijska klasifikacija: 08 - Rekreacija, kultura i religija</t>
  </si>
  <si>
    <t>Pomoći iz inozemstva (darovnice) i od subjekata unutar opće države</t>
  </si>
  <si>
    <t>Prihodi od zateznih kamata</t>
  </si>
  <si>
    <t xml:space="preserve">             TIJELA OPĆINE</t>
  </si>
  <si>
    <t xml:space="preserve">RAZDJEL 01     PREDSTAVNIČKA, IZVRŠNA I UPRAVNA  </t>
  </si>
  <si>
    <t>Program: Rad jedinstvenog upravnog odjela</t>
  </si>
  <si>
    <t>Tekući projekt: Opremanje upravnog odjela</t>
  </si>
  <si>
    <t>RAZDJEL 03      KOMUNALNE I GOSPODARSKE DJELATNOSTI</t>
  </si>
  <si>
    <t>Aktivnost: Osnovna djelatnost</t>
  </si>
  <si>
    <t>Tekući projekt: Nabava opreme</t>
  </si>
  <si>
    <t>Uređaji, strojevi i oprema za ostale namjene</t>
  </si>
  <si>
    <t>Aktivnost: Dom hrvatskih branitelja</t>
  </si>
  <si>
    <t>Program održavanja komunalne infrastrukture</t>
  </si>
  <si>
    <t>Aktivnost: Javna rasvjeta</t>
  </si>
  <si>
    <t>Aktivnost: Društveni i vatrogasni domovi</t>
  </si>
  <si>
    <t>Kapitalni projekt: Športska dvorana</t>
  </si>
  <si>
    <t xml:space="preserve">             OBRAZOVANJE</t>
  </si>
  <si>
    <t>RAZDJEL 04     PREDŠKOLSKI ODGOJ I OSNOVNOŠKOLSKO</t>
  </si>
  <si>
    <t xml:space="preserve">      GLAVA 1      Predškolski odgoj </t>
  </si>
  <si>
    <t>Program javnih potreba u djelatnosti predškolskog odgoja</t>
  </si>
  <si>
    <t xml:space="preserve">      GLAVA 2      Osnovnoškolsko obrazovanje</t>
  </si>
  <si>
    <t xml:space="preserve">                Program javnih potreba u osnovnom školstvu</t>
  </si>
  <si>
    <t>Aktivnost: Osnovna škola Kalnik</t>
  </si>
  <si>
    <t>Naknade građanima i kućanstvima na temelju osiguranja i druge naknade</t>
  </si>
  <si>
    <t>Ostale naknade građanima i kućanstvima iz proračuna</t>
  </si>
  <si>
    <t>Naknade građanima i kućanstvima u novcu</t>
  </si>
  <si>
    <t>Aktivnost: Osnovna škola S. R. Erdody Gornja Rijeka</t>
  </si>
  <si>
    <t>RAZDJEL 05     SOCIJALNA ZAŠTITA</t>
  </si>
  <si>
    <t xml:space="preserve">  GLAVA 1       SOCIJALNA SKRB</t>
  </si>
  <si>
    <t>Program javnih potreba u socijalnoj skrbi</t>
  </si>
  <si>
    <t>Aktivnost: Pomoć pojedincima i obiteljima</t>
  </si>
  <si>
    <t xml:space="preserve">           Aktivnost: Humanitarna skrb kroz udruge građana</t>
  </si>
  <si>
    <t xml:space="preserve">               RAZDJEL 06     ŠPORT</t>
  </si>
  <si>
    <t xml:space="preserve">               GLAVA 1       SPORT I REKREACIJA</t>
  </si>
  <si>
    <t xml:space="preserve">                Program javnih potreba u športu</t>
  </si>
  <si>
    <t xml:space="preserve">               GLAVA 1    KULTURA</t>
  </si>
  <si>
    <t>Program javnih potreba u kulturi</t>
  </si>
  <si>
    <t>Aktivnost: Održavanje kulturnih i sakralnih objekata</t>
  </si>
  <si>
    <t>Aktivnost: Ostale društvene organizacije i vjerske zajednice</t>
  </si>
  <si>
    <t xml:space="preserve">                 GLAVA 2    OSTALE DRUŠTVENE POTREBE</t>
  </si>
  <si>
    <t>Funkcijska klasifikacija: 03 - Javni red i sigurnost</t>
  </si>
  <si>
    <t>Aktivnost: Vatrogastvo i civilna zaštita</t>
  </si>
  <si>
    <t>Aktivnost: Tekuće održavanje javnih površina, cesta i puteva</t>
  </si>
  <si>
    <t>VODOOPSKRBA</t>
  </si>
  <si>
    <t>Rashodi za nabavu nefinacijske imovine</t>
  </si>
  <si>
    <t xml:space="preserve">               RAZDJEL 07     KULTURA I DRUŠTVO</t>
  </si>
  <si>
    <t>Nagrade građanima i kućanstvima na temelju osiguranja i druge naknade</t>
  </si>
  <si>
    <r>
      <t xml:space="preserve">                </t>
    </r>
    <r>
      <rPr>
        <b/>
        <sz val="11"/>
        <rFont val="Arial"/>
        <family val="2"/>
      </rPr>
      <t>Program javnih potreba u djeltanosti predškolskog odgoja</t>
    </r>
  </si>
  <si>
    <t xml:space="preserve">         Aktivnost: Prehrana učenika posebnih kategorija u osnovnim školama</t>
  </si>
  <si>
    <t>Nagrade građanima i kućanstvima na temelju osiguranja i drugih naknada</t>
  </si>
  <si>
    <t>Nagrade građanima i kučanstvima na temelju osiguranja i drugih naknada</t>
  </si>
  <si>
    <t>Tekuće pomoći iz proračuna</t>
  </si>
  <si>
    <t>Nematerijalna proizvedena imovina</t>
  </si>
  <si>
    <t xml:space="preserve">Ulaganja u računalne programe </t>
  </si>
  <si>
    <t>Aktivnost: Groblje Kalnik i Vojnovec Kalnički</t>
  </si>
  <si>
    <t>Naknade članovima predstavničkih i izvršnih tijela, povjerenstva i sl.</t>
  </si>
  <si>
    <t>Ulaganje u računalne programe</t>
  </si>
  <si>
    <t xml:space="preserve">                                             IZMJENE I DOPUNE PRORAČUNA </t>
  </si>
  <si>
    <t>Usluge tekučeg i investicijskog održavanja</t>
  </si>
  <si>
    <t xml:space="preserve">                             Članak 1.</t>
  </si>
  <si>
    <t xml:space="preserve">    Razlika - višak / manjak</t>
  </si>
  <si>
    <t xml:space="preserve">                                Članak 2.</t>
  </si>
  <si>
    <t xml:space="preserve"> Vrsta prihoda</t>
  </si>
  <si>
    <t>Naknade građanima i kućanstvima na temelju osiguranja i drugih naknada</t>
  </si>
  <si>
    <t xml:space="preserve">                             Članak 4.</t>
  </si>
  <si>
    <t xml:space="preserve">       GLAVA  2        Komunalne djelatnosti</t>
  </si>
  <si>
    <t xml:space="preserve">      GLAVA  1        Komunalne i gospodarske djelatnosti</t>
  </si>
  <si>
    <t xml:space="preserve">        GLAVA 1          Jedinstveni upravni odjel</t>
  </si>
  <si>
    <t>C) MANJAK PRIHODA I PRIMITAKA</t>
  </si>
  <si>
    <t>Indeks</t>
  </si>
  <si>
    <t xml:space="preserve">      Na temelju članka 110. Zakona o proračunu ("Narodne novine" broj 87/08) i  članka 32. Statuta Općine Kalnik ("Službeni glasnik </t>
  </si>
  <si>
    <t xml:space="preserve">                             Članak 5.</t>
  </si>
  <si>
    <t>III. ZAVRŠNA ODREDBA</t>
  </si>
  <si>
    <t>Proračun) izvršen je kako slijedi:</t>
  </si>
  <si>
    <t>Aktivnost: Projekt P2P HERITAGE</t>
  </si>
  <si>
    <t>Rashodi za nabavu neproizvedene imovine</t>
  </si>
  <si>
    <t>Materijalna imovina-prirodna bogatstva</t>
  </si>
  <si>
    <t>Rashodi za nabavu proizvodne dogutrajne imovine</t>
  </si>
  <si>
    <t>Ostali građevinski objekti</t>
  </si>
  <si>
    <t>Građevinski objekti</t>
  </si>
  <si>
    <t>županije".</t>
  </si>
  <si>
    <t xml:space="preserve">                OPĆINSKO VIJEĆE OPĆINE KALNIK</t>
  </si>
  <si>
    <t xml:space="preserve">            PREDSJEDNIK:</t>
  </si>
  <si>
    <t xml:space="preserve">               Dražen Car</t>
  </si>
  <si>
    <t xml:space="preserve">                    Članak 3. </t>
  </si>
  <si>
    <t xml:space="preserve">                                  </t>
  </si>
  <si>
    <t xml:space="preserve">      Ovaj Godišnji izvještaj o izvršenju Proračuna stupa na snagu osmog dana od dana objave u "Službenom glasniku Koprivničko-križevačke </t>
  </si>
  <si>
    <t>I.  OPĆI DIO</t>
  </si>
  <si>
    <t>II.  POSEBNI DIO</t>
  </si>
  <si>
    <t>Plan za 2011.</t>
  </si>
  <si>
    <t>Izvršeno za 2011. godinu</t>
  </si>
  <si>
    <t>za 2011. godinu, kako slijedi:</t>
  </si>
  <si>
    <t>Kapitalni projekt: Open Air School</t>
  </si>
  <si>
    <t>Prijevozna sredstva</t>
  </si>
  <si>
    <t>Osobni automobili</t>
  </si>
  <si>
    <t>Izdaci za financijsku imovinu i otplate zajmova</t>
  </si>
  <si>
    <t>Izdaci za otplatu glavnice primljenih kredita i zajmova</t>
  </si>
  <si>
    <t>Otplate glavnice primljenih zajmova od trgovačkih društava i obrtnika izvan javnog sektora</t>
  </si>
  <si>
    <t>Otplate glavnice primljenih zajmova od trgovačkih društava izvan javnog sektora</t>
  </si>
  <si>
    <t>Plan 2011.</t>
  </si>
  <si>
    <t>B)  RAČUN ZADUŽIVANJA/FINANCIRANJA</t>
  </si>
  <si>
    <t>Primici od financijske imovine i zaduživanja</t>
  </si>
  <si>
    <t>Primici od zaduživanja</t>
  </si>
  <si>
    <t>Primljeni zajmovi od trgovačkih društava i obrtnika izvan javnog sektora</t>
  </si>
  <si>
    <t>Otplata glavnice primljenih zajmova od trgovačkih društava i obrtnika izvan javnog sektora</t>
  </si>
  <si>
    <t xml:space="preserve">    Prihodi od prodaje nefinancijske imovine</t>
  </si>
  <si>
    <t>PRIHODI OD PRODAJE NEFINANCIJSKE IMOVINE</t>
  </si>
  <si>
    <t>Prihodi od prodaje proizvedene dugotrajne imovine</t>
  </si>
  <si>
    <t>Prihodi od prodaje prijveznih sredstava</t>
  </si>
  <si>
    <t>Prijevozna sredstva u cestovnom prometu</t>
  </si>
  <si>
    <t>Porez na promet</t>
  </si>
  <si>
    <t>Pomoć od međunarodnih organizacija</t>
  </si>
  <si>
    <t>Kapitalne pomoći od međunarodnig organizacija</t>
  </si>
  <si>
    <t>Komunalne naknade</t>
  </si>
  <si>
    <t>Komunalni doprinos</t>
  </si>
  <si>
    <t>Komunalni doprinosi i naknade</t>
  </si>
  <si>
    <t>Program: Rad općinskog vijeća</t>
  </si>
  <si>
    <t xml:space="preserve">       GLAVA 1  Općinsko vijeće, radna tijela</t>
  </si>
  <si>
    <r>
      <t xml:space="preserve">       </t>
    </r>
    <r>
      <rPr>
        <sz val="11"/>
        <rFont val="Arial"/>
        <family val="2"/>
      </rPr>
      <t>Proračun Općine Kalnik za 2011. godinu ("Službeni glasnik Koprivničko-križevačke županije" broj 18/10, 10/11. i 15/11) (u daljnjem tekstu:</t>
    </r>
  </si>
  <si>
    <t xml:space="preserve">     Preneseni iz protekle godine</t>
  </si>
  <si>
    <t xml:space="preserve">    Višak/Manjak</t>
  </si>
  <si>
    <t xml:space="preserve">     Manjak prihoda i primitaka koji se prenosi u sljedeće razdoblje</t>
  </si>
  <si>
    <t>Koprivničko-križevačke županije" broj 10/09), Općinsko vijeće Općine Kalnik na 20. sjednici održanoj 29. ožujka 2012. donijelo je</t>
  </si>
  <si>
    <t>Kalnik, 29. ožujka 2012.</t>
  </si>
  <si>
    <t>URBROJ: 2137/23-12-1</t>
  </si>
  <si>
    <t>KLASA: 400-05/12-01/01</t>
  </si>
  <si>
    <t xml:space="preserve">                                                           GODIŠNJI IZVJEŠTAJ </t>
  </si>
  <si>
    <t xml:space="preserve">                                 o izvršenju Proračuna  Općine Kalnik za 2011. godinu</t>
  </si>
  <si>
    <t xml:space="preserve">          Izvršenje Proračuna po proračunskim korisnicima (ekonomska klasifikacija), programima, aktivnostima i projektima je sljedeće:</t>
  </si>
  <si>
    <t xml:space="preserve">     Prihodi i rashodi te primici i izdaci po ekonomskoj klasifikaciji utvrđeni su u Računu prihoda i rashoda i Računu financiranja </t>
  </si>
  <si>
    <t xml:space="preserve">       Manjak prihoda i primitaka prema utvrđenom rezultatu poslovanja po Godišnjem izvještaju o izvršenju Proračuna za 2011. godinu  </t>
  </si>
  <si>
    <t xml:space="preserve">u svoti 311.731,88 kuna namirit će se iz ostvarenih prihoda i primitaka Proračuna Općine Kalnik za 2012. godinu, te kapitalnih potpora </t>
  </si>
  <si>
    <t>Koprivničko-križevačke županije.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</si>
</sst>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;[Red]0.00"/>
    <numFmt numFmtId="167" formatCode="#,##0.00\ &quot;kn&quot;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workbookViewId="0" topLeftCell="A469">
      <selection activeCell="I491" sqref="I491"/>
    </sheetView>
  </sheetViews>
  <sheetFormatPr defaultColWidth="9.140625" defaultRowHeight="12.75"/>
  <cols>
    <col min="1" max="1" width="2.57421875" style="3" customWidth="1"/>
    <col min="2" max="6" width="9.140625" style="3" customWidth="1"/>
    <col min="7" max="7" width="31.7109375" style="3" customWidth="1"/>
    <col min="8" max="8" width="9.140625" style="3" hidden="1" customWidth="1"/>
    <col min="9" max="9" width="17.00390625" style="6" customWidth="1"/>
    <col min="10" max="10" width="20.8515625" style="3" customWidth="1"/>
    <col min="11" max="11" width="18.421875" style="3" customWidth="1"/>
    <col min="12" max="16384" width="9.140625" style="3" customWidth="1"/>
  </cols>
  <sheetData>
    <row r="1" spans="2:9" ht="14.25">
      <c r="B1" s="36" t="s">
        <v>172</v>
      </c>
      <c r="C1" s="36"/>
      <c r="D1" s="36"/>
      <c r="E1" s="36"/>
      <c r="F1" s="36"/>
      <c r="G1" s="31"/>
      <c r="H1" s="37"/>
      <c r="I1" s="31"/>
    </row>
    <row r="2" spans="2:9" ht="14.25">
      <c r="B2" s="36" t="s">
        <v>224</v>
      </c>
      <c r="C2" s="36"/>
      <c r="D2" s="36"/>
      <c r="E2" s="36"/>
      <c r="F2" s="36"/>
      <c r="G2" s="36"/>
      <c r="H2" s="31"/>
      <c r="I2" s="37"/>
    </row>
    <row r="3" spans="1:9" ht="20.25" customHeight="1">
      <c r="A3" s="2"/>
      <c r="B3" s="8"/>
      <c r="C3" s="8"/>
      <c r="D3" s="8"/>
      <c r="E3" s="8"/>
      <c r="F3" s="8"/>
      <c r="G3" s="8"/>
      <c r="H3" s="7"/>
      <c r="I3" s="18"/>
    </row>
    <row r="4" spans="1:9" ht="15.75">
      <c r="A4" s="23"/>
      <c r="B4" s="12"/>
      <c r="C4" s="35" t="s">
        <v>159</v>
      </c>
      <c r="D4" s="35" t="s">
        <v>228</v>
      </c>
      <c r="E4" s="1"/>
      <c r="F4" s="38"/>
      <c r="G4" s="39"/>
      <c r="H4" s="7"/>
      <c r="I4" s="18"/>
    </row>
    <row r="5" spans="1:9" ht="16.5" customHeight="1">
      <c r="A5" s="23"/>
      <c r="B5" s="26"/>
      <c r="C5" s="12"/>
      <c r="D5" s="35" t="s">
        <v>229</v>
      </c>
      <c r="E5" s="1"/>
      <c r="F5" s="38"/>
      <c r="G5" s="39"/>
      <c r="H5" s="7"/>
      <c r="I5" s="18"/>
    </row>
    <row r="6" spans="1:9" ht="14.25" customHeight="1">
      <c r="A6" s="23"/>
      <c r="B6" s="39"/>
      <c r="C6" s="39"/>
      <c r="D6" s="35"/>
      <c r="E6" s="1"/>
      <c r="F6" s="38"/>
      <c r="G6" s="39"/>
      <c r="H6" s="7"/>
      <c r="I6" s="18"/>
    </row>
    <row r="7" spans="1:9" ht="15" customHeight="1">
      <c r="A7" s="23"/>
      <c r="B7" s="40" t="s">
        <v>189</v>
      </c>
      <c r="C7" s="40"/>
      <c r="D7" s="40"/>
      <c r="E7" s="12"/>
      <c r="F7" s="12"/>
      <c r="G7" s="12"/>
      <c r="H7" s="7"/>
      <c r="I7" s="18"/>
    </row>
    <row r="8" spans="1:9" ht="27.75" customHeight="1">
      <c r="A8" s="23"/>
      <c r="B8" s="12"/>
      <c r="C8" s="24"/>
      <c r="D8" s="12"/>
      <c r="E8" s="12"/>
      <c r="F8" s="24" t="s">
        <v>161</v>
      </c>
      <c r="G8" s="24"/>
      <c r="H8" s="7"/>
      <c r="I8" s="18"/>
    </row>
    <row r="9" spans="1:9" ht="15" customHeight="1">
      <c r="A9" s="10"/>
      <c r="B9" s="12" t="s">
        <v>220</v>
      </c>
      <c r="C9" s="24"/>
      <c r="D9" s="12"/>
      <c r="E9" s="12"/>
      <c r="F9" s="12"/>
      <c r="G9" s="12"/>
      <c r="H9" s="7"/>
      <c r="I9" s="18"/>
    </row>
    <row r="10" spans="1:17" ht="15.75" customHeight="1">
      <c r="A10" s="10"/>
      <c r="B10" s="74" t="s">
        <v>175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1" s="20" customFormat="1" ht="36.75" customHeight="1">
      <c r="A11" s="22"/>
      <c r="B11" s="12"/>
      <c r="C11" s="12"/>
      <c r="D11" s="12"/>
      <c r="E11" s="12"/>
      <c r="F11" s="12"/>
      <c r="G11" s="26"/>
      <c r="H11" s="26"/>
      <c r="I11" s="11" t="s">
        <v>191</v>
      </c>
      <c r="J11" s="71" t="s">
        <v>192</v>
      </c>
      <c r="K11" s="71" t="s">
        <v>171</v>
      </c>
    </row>
    <row r="12" spans="1:9" ht="18.75" customHeight="1">
      <c r="A12" s="10"/>
      <c r="B12" s="41" t="s">
        <v>64</v>
      </c>
      <c r="C12" s="40"/>
      <c r="D12" s="40"/>
      <c r="E12" s="40"/>
      <c r="F12" s="12"/>
      <c r="G12" s="12"/>
      <c r="H12" s="7"/>
      <c r="I12" s="18"/>
    </row>
    <row r="13" spans="1:11" ht="15">
      <c r="A13" s="2"/>
      <c r="B13" s="31" t="s">
        <v>65</v>
      </c>
      <c r="C13" s="31"/>
      <c r="D13" s="31"/>
      <c r="E13" s="31"/>
      <c r="F13" s="31"/>
      <c r="G13" s="37"/>
      <c r="H13" s="31"/>
      <c r="I13" s="37">
        <f>I38</f>
        <v>2837700</v>
      </c>
      <c r="J13" s="37">
        <f>J38</f>
        <v>2488606.8500000006</v>
      </c>
      <c r="K13" s="37">
        <f>SUM(J13/I13)*100</f>
        <v>87.69802480882407</v>
      </c>
    </row>
    <row r="14" spans="1:11" ht="15">
      <c r="A14" s="2"/>
      <c r="B14" s="31" t="s">
        <v>207</v>
      </c>
      <c r="C14" s="31"/>
      <c r="D14" s="31"/>
      <c r="E14" s="31"/>
      <c r="F14" s="31"/>
      <c r="G14" s="37"/>
      <c r="H14" s="31"/>
      <c r="I14" s="37">
        <f>I79</f>
        <v>20000</v>
      </c>
      <c r="J14" s="37">
        <f>J79</f>
        <v>20000</v>
      </c>
      <c r="K14" s="37">
        <f>SUM(J14/I14)*100</f>
        <v>100</v>
      </c>
    </row>
    <row r="15" spans="1:11" ht="15">
      <c r="A15" s="2"/>
      <c r="B15" s="31" t="s">
        <v>66</v>
      </c>
      <c r="C15" s="31"/>
      <c r="D15" s="31"/>
      <c r="E15" s="31"/>
      <c r="F15" s="31"/>
      <c r="G15" s="37"/>
      <c r="H15" s="31"/>
      <c r="I15" s="66">
        <f>I86</f>
        <v>2070233.46</v>
      </c>
      <c r="J15" s="66">
        <f>J86</f>
        <v>2052228.6000000003</v>
      </c>
      <c r="K15" s="37">
        <f>SUM(J15/I15)*100</f>
        <v>99.13029808725052</v>
      </c>
    </row>
    <row r="16" spans="1:11" ht="15">
      <c r="A16" s="2"/>
      <c r="B16" s="31" t="s">
        <v>67</v>
      </c>
      <c r="C16" s="31"/>
      <c r="D16" s="31"/>
      <c r="E16" s="31"/>
      <c r="F16" s="31"/>
      <c r="G16" s="37"/>
      <c r="H16" s="31"/>
      <c r="I16" s="37">
        <f>I135</f>
        <v>657500</v>
      </c>
      <c r="J16" s="37">
        <f>J135</f>
        <v>643770.4299999999</v>
      </c>
      <c r="K16" s="37">
        <f>SUM(J16/I16)*100</f>
        <v>97.91185247148289</v>
      </c>
    </row>
    <row r="17" spans="1:11" ht="15">
      <c r="A17" s="2"/>
      <c r="B17" s="31" t="s">
        <v>162</v>
      </c>
      <c r="C17" s="31"/>
      <c r="D17" s="31"/>
      <c r="E17" s="31"/>
      <c r="F17" s="31"/>
      <c r="G17" s="37"/>
      <c r="H17" s="31"/>
      <c r="I17" s="37">
        <f>I13+I14-I15-I16</f>
        <v>129966.54000000004</v>
      </c>
      <c r="J17" s="37">
        <f>J13+J14-J15-J16</f>
        <v>-187392.1799999997</v>
      </c>
      <c r="K17" s="37">
        <f>SUM(J17/I17)*100</f>
        <v>-144.18494175500837</v>
      </c>
    </row>
    <row r="18" spans="1:11" ht="15">
      <c r="A18" s="2"/>
      <c r="B18" s="7"/>
      <c r="C18" s="7"/>
      <c r="D18" s="7"/>
      <c r="E18" s="7"/>
      <c r="F18" s="7"/>
      <c r="G18" s="18"/>
      <c r="H18" s="7"/>
      <c r="I18" s="18"/>
      <c r="K18" s="37"/>
    </row>
    <row r="19" spans="1:11" ht="15.75">
      <c r="A19" s="2"/>
      <c r="B19" s="30" t="s">
        <v>68</v>
      </c>
      <c r="C19" s="31"/>
      <c r="D19" s="31"/>
      <c r="E19" s="31"/>
      <c r="F19" s="7"/>
      <c r="G19" s="18"/>
      <c r="H19" s="7"/>
      <c r="I19" s="18"/>
      <c r="K19" s="37"/>
    </row>
    <row r="20" spans="1:11" ht="15">
      <c r="A20" s="2"/>
      <c r="B20" s="31" t="s">
        <v>69</v>
      </c>
      <c r="C20" s="31"/>
      <c r="D20" s="31"/>
      <c r="E20" s="31"/>
      <c r="F20" s="31"/>
      <c r="G20" s="37"/>
      <c r="H20" s="31"/>
      <c r="I20" s="37">
        <f>I152</f>
        <v>81000</v>
      </c>
      <c r="J20" s="37">
        <f>J152</f>
        <v>86977</v>
      </c>
      <c r="K20" s="37">
        <f>SUM(J20/I20)*100</f>
        <v>107.37901234567902</v>
      </c>
    </row>
    <row r="21" spans="1:11" ht="15.75">
      <c r="A21" s="2"/>
      <c r="B21" s="31" t="s">
        <v>70</v>
      </c>
      <c r="C21" s="30"/>
      <c r="D21" s="31"/>
      <c r="E21" s="31"/>
      <c r="F21" s="31"/>
      <c r="G21" s="37"/>
      <c r="H21" s="31"/>
      <c r="I21" s="37">
        <f>I157</f>
        <v>81000</v>
      </c>
      <c r="J21" s="37">
        <f>J157</f>
        <v>81350.16</v>
      </c>
      <c r="K21" s="37">
        <f>SUM(J21/I21)*100</f>
        <v>100.43229629629631</v>
      </c>
    </row>
    <row r="22" spans="1:11" ht="15.75">
      <c r="A22" s="2"/>
      <c r="B22" s="31" t="s">
        <v>222</v>
      </c>
      <c r="C22" s="30"/>
      <c r="D22" s="31"/>
      <c r="E22" s="31"/>
      <c r="F22" s="31"/>
      <c r="G22" s="37"/>
      <c r="H22" s="31"/>
      <c r="I22" s="37">
        <v>0</v>
      </c>
      <c r="J22" s="37">
        <f>J17+J20-J21</f>
        <v>-181765.3399999997</v>
      </c>
      <c r="K22" s="37">
        <v>0</v>
      </c>
    </row>
    <row r="23" spans="1:11" ht="15.75">
      <c r="A23" s="2"/>
      <c r="B23" s="31"/>
      <c r="C23" s="30"/>
      <c r="D23" s="31"/>
      <c r="E23" s="31"/>
      <c r="F23" s="31"/>
      <c r="G23" s="37"/>
      <c r="H23" s="31"/>
      <c r="I23" s="37"/>
      <c r="J23" s="6"/>
      <c r="K23" s="37"/>
    </row>
    <row r="24" spans="1:11" ht="15.75">
      <c r="A24" s="2"/>
      <c r="B24" s="52" t="s">
        <v>170</v>
      </c>
      <c r="C24" s="52"/>
      <c r="D24" s="52"/>
      <c r="E24" s="52"/>
      <c r="F24" s="31"/>
      <c r="G24" s="37"/>
      <c r="H24" s="31"/>
      <c r="I24" s="37"/>
      <c r="K24" s="37"/>
    </row>
    <row r="25" spans="1:11" ht="15.75">
      <c r="A25" s="2"/>
      <c r="B25" s="31" t="s">
        <v>221</v>
      </c>
      <c r="C25" s="30"/>
      <c r="D25" s="31"/>
      <c r="E25" s="31"/>
      <c r="F25" s="31"/>
      <c r="G25" s="37"/>
      <c r="H25" s="31"/>
      <c r="I25" s="37">
        <v>-129966.54</v>
      </c>
      <c r="J25" s="37">
        <f>I25</f>
        <v>-129966.54</v>
      </c>
      <c r="K25" s="37">
        <v>0</v>
      </c>
    </row>
    <row r="26" spans="1:11" ht="15.75">
      <c r="A26" s="2"/>
      <c r="B26" s="31" t="s">
        <v>223</v>
      </c>
      <c r="C26" s="30"/>
      <c r="D26" s="31"/>
      <c r="E26" s="31"/>
      <c r="F26" s="31"/>
      <c r="G26" s="37"/>
      <c r="H26" s="31"/>
      <c r="I26" s="37">
        <v>0</v>
      </c>
      <c r="J26" s="37">
        <f>J22+J25</f>
        <v>-311731.8799999997</v>
      </c>
      <c r="K26" s="37"/>
    </row>
    <row r="27" spans="1:9" ht="30" customHeight="1">
      <c r="A27" s="2"/>
      <c r="B27" s="7"/>
      <c r="C27" s="4"/>
      <c r="D27" s="7"/>
      <c r="E27" s="7"/>
      <c r="F27" s="7"/>
      <c r="G27" s="18"/>
      <c r="H27" s="7"/>
      <c r="I27" s="18"/>
    </row>
    <row r="28" spans="2:9" ht="12.75">
      <c r="B28" s="7"/>
      <c r="C28" s="7"/>
      <c r="D28" s="7"/>
      <c r="E28" s="7"/>
      <c r="F28" s="53" t="s">
        <v>163</v>
      </c>
      <c r="G28" s="4"/>
      <c r="H28" s="7"/>
      <c r="I28" s="18"/>
    </row>
    <row r="29" ht="6.75" customHeight="1"/>
    <row r="30" spans="2:9" ht="14.25">
      <c r="B30" s="31" t="s">
        <v>231</v>
      </c>
      <c r="C30" s="31"/>
      <c r="D30" s="31"/>
      <c r="E30" s="31"/>
      <c r="F30" s="31"/>
      <c r="G30" s="31"/>
      <c r="H30" s="31"/>
      <c r="I30" s="37"/>
    </row>
    <row r="31" spans="2:9" ht="17.25" customHeight="1">
      <c r="B31" s="31" t="s">
        <v>193</v>
      </c>
      <c r="C31" s="31"/>
      <c r="D31" s="31"/>
      <c r="E31" s="31"/>
      <c r="F31" s="31"/>
      <c r="G31" s="31"/>
      <c r="H31" s="31"/>
      <c r="I31" s="37"/>
    </row>
    <row r="32" spans="1:9" ht="36" customHeight="1">
      <c r="A32" s="7"/>
      <c r="B32" s="7"/>
      <c r="C32" s="7"/>
      <c r="D32" s="7"/>
      <c r="E32" s="7"/>
      <c r="F32" s="7"/>
      <c r="G32" s="7"/>
      <c r="H32" s="7"/>
      <c r="I32" s="18"/>
    </row>
    <row r="33" spans="1:9" ht="15.75">
      <c r="A33" s="7"/>
      <c r="B33" s="1" t="s">
        <v>90</v>
      </c>
      <c r="C33" s="1"/>
      <c r="D33" s="1"/>
      <c r="E33" s="1"/>
      <c r="F33" s="1"/>
      <c r="G33" s="1"/>
      <c r="H33" s="7"/>
      <c r="I33" s="18"/>
    </row>
    <row r="34" spans="1:9" ht="9.75" customHeight="1">
      <c r="A34" s="7"/>
      <c r="B34" s="1"/>
      <c r="C34" s="1"/>
      <c r="D34" s="1"/>
      <c r="E34" s="1"/>
      <c r="F34" s="1"/>
      <c r="G34" s="1"/>
      <c r="H34" s="7"/>
      <c r="I34" s="18"/>
    </row>
    <row r="35" spans="1:9" ht="15.75">
      <c r="A35" s="7"/>
      <c r="B35" s="1" t="s">
        <v>91</v>
      </c>
      <c r="C35" s="1"/>
      <c r="D35" s="1"/>
      <c r="E35" s="1"/>
      <c r="F35" s="1"/>
      <c r="G35" s="1"/>
      <c r="H35" s="7"/>
      <c r="I35" s="18"/>
    </row>
    <row r="36" spans="2:11" ht="30.75" customHeight="1">
      <c r="B36" s="42" t="s">
        <v>81</v>
      </c>
      <c r="C36" s="42" t="s">
        <v>164</v>
      </c>
      <c r="D36" s="42"/>
      <c r="E36" s="42"/>
      <c r="F36" s="42"/>
      <c r="G36" s="42"/>
      <c r="H36" s="42"/>
      <c r="I36" s="43" t="s">
        <v>201</v>
      </c>
      <c r="J36" s="73" t="s">
        <v>192</v>
      </c>
      <c r="K36" s="69" t="s">
        <v>171</v>
      </c>
    </row>
    <row r="37" spans="2:11" ht="7.5" customHeight="1">
      <c r="B37" s="4"/>
      <c r="C37" s="4"/>
      <c r="D37" s="4"/>
      <c r="E37" s="4"/>
      <c r="F37" s="4"/>
      <c r="G37" s="4"/>
      <c r="H37" s="4"/>
      <c r="I37" s="44"/>
      <c r="J37" s="6"/>
      <c r="K37" s="6"/>
    </row>
    <row r="38" spans="2:11" ht="15" customHeight="1">
      <c r="B38" s="29">
        <v>6</v>
      </c>
      <c r="C38" s="30" t="s">
        <v>71</v>
      </c>
      <c r="D38" s="30"/>
      <c r="E38" s="30"/>
      <c r="F38" s="30"/>
      <c r="G38" s="30"/>
      <c r="H38" s="31"/>
      <c r="I38" s="32">
        <f>SUM(I40+I51+I58+I66+I75)</f>
        <v>2837700</v>
      </c>
      <c r="J38" s="32">
        <f>SUM(J40+J51+J58+J66+J75)</f>
        <v>2488606.8500000006</v>
      </c>
      <c r="K38" s="63">
        <f>SUM(J38/I38)*100</f>
        <v>87.69802480882407</v>
      </c>
    </row>
    <row r="39" spans="2:11" ht="3" customHeight="1">
      <c r="B39" s="29"/>
      <c r="C39" s="30"/>
      <c r="D39" s="30"/>
      <c r="E39" s="30"/>
      <c r="F39" s="30"/>
      <c r="G39" s="30"/>
      <c r="H39" s="31"/>
      <c r="I39" s="32"/>
      <c r="J39" s="32"/>
      <c r="K39" s="63"/>
    </row>
    <row r="40" spans="2:11" ht="13.5" customHeight="1">
      <c r="B40" s="5">
        <v>61</v>
      </c>
      <c r="C40" s="4" t="s">
        <v>43</v>
      </c>
      <c r="D40" s="4"/>
      <c r="E40" s="7"/>
      <c r="F40" s="4"/>
      <c r="G40" s="4"/>
      <c r="I40" s="28">
        <f>SUM(I42+I44+I47)</f>
        <v>1027000</v>
      </c>
      <c r="J40" s="28">
        <f>SUM(J42+J44+J47)</f>
        <v>996004.1200000001</v>
      </c>
      <c r="K40" s="63">
        <f aca="true" t="shared" si="0" ref="K40:K64">SUM(J40/I40)*100</f>
        <v>96.9819006815969</v>
      </c>
    </row>
    <row r="41" spans="2:11" ht="3" customHeight="1">
      <c r="B41" s="5"/>
      <c r="C41" s="4"/>
      <c r="D41" s="4"/>
      <c r="E41" s="7"/>
      <c r="F41" s="4"/>
      <c r="G41" s="4"/>
      <c r="I41" s="28"/>
      <c r="J41" s="28"/>
      <c r="K41" s="63"/>
    </row>
    <row r="42" spans="2:11" ht="12" customHeight="1">
      <c r="B42" s="8">
        <v>611</v>
      </c>
      <c r="C42" s="7" t="s">
        <v>44</v>
      </c>
      <c r="D42" s="7"/>
      <c r="E42" s="7"/>
      <c r="F42" s="7"/>
      <c r="G42" s="7"/>
      <c r="I42" s="27">
        <f>SUM(I43)</f>
        <v>900000</v>
      </c>
      <c r="J42" s="27">
        <f>SUM(J43)</f>
        <v>897237.54</v>
      </c>
      <c r="K42" s="75">
        <f t="shared" si="0"/>
        <v>99.69306</v>
      </c>
    </row>
    <row r="43" spans="2:11" ht="12" customHeight="1">
      <c r="B43" s="8">
        <v>6111</v>
      </c>
      <c r="C43" s="7" t="s">
        <v>45</v>
      </c>
      <c r="D43" s="7"/>
      <c r="E43" s="7"/>
      <c r="F43" s="7"/>
      <c r="G43" s="7"/>
      <c r="I43" s="27">
        <v>900000</v>
      </c>
      <c r="J43" s="27">
        <v>897237.54</v>
      </c>
      <c r="K43" s="75">
        <f t="shared" si="0"/>
        <v>99.69306</v>
      </c>
    </row>
    <row r="44" spans="1:11" ht="14.25" customHeight="1">
      <c r="A44" s="7"/>
      <c r="B44" s="8">
        <v>613</v>
      </c>
      <c r="C44" s="7" t="s">
        <v>46</v>
      </c>
      <c r="D44" s="7"/>
      <c r="E44" s="7"/>
      <c r="F44" s="7"/>
      <c r="G44" s="7"/>
      <c r="I44" s="27">
        <f>SUM(I45+I46)</f>
        <v>90000</v>
      </c>
      <c r="J44" s="27">
        <f>SUM(J45+J46)</f>
        <v>75490.42</v>
      </c>
      <c r="K44" s="75">
        <f t="shared" si="0"/>
        <v>83.87824444444443</v>
      </c>
    </row>
    <row r="45" spans="2:11" ht="14.25">
      <c r="B45" s="8">
        <v>6131</v>
      </c>
      <c r="C45" s="7" t="s">
        <v>72</v>
      </c>
      <c r="D45" s="7"/>
      <c r="E45" s="7"/>
      <c r="F45" s="7"/>
      <c r="G45" s="7"/>
      <c r="I45" s="27">
        <v>20000</v>
      </c>
      <c r="J45" s="27">
        <v>15243.24</v>
      </c>
      <c r="K45" s="75">
        <f t="shared" si="0"/>
        <v>76.2162</v>
      </c>
    </row>
    <row r="46" spans="2:11" ht="14.25">
      <c r="B46" s="8">
        <v>6134</v>
      </c>
      <c r="C46" s="7" t="s">
        <v>47</v>
      </c>
      <c r="D46" s="7"/>
      <c r="E46" s="7"/>
      <c r="F46" s="7"/>
      <c r="G46" s="7"/>
      <c r="I46" s="27">
        <v>70000</v>
      </c>
      <c r="J46" s="27">
        <v>60247.18</v>
      </c>
      <c r="K46" s="75">
        <f t="shared" si="0"/>
        <v>86.0674</v>
      </c>
    </row>
    <row r="47" spans="2:11" ht="14.25">
      <c r="B47" s="8">
        <v>614</v>
      </c>
      <c r="C47" s="7" t="s">
        <v>48</v>
      </c>
      <c r="D47" s="7"/>
      <c r="E47" s="7"/>
      <c r="F47" s="7"/>
      <c r="G47" s="7"/>
      <c r="I47" s="27">
        <f>I48+I49</f>
        <v>37000</v>
      </c>
      <c r="J47" s="27">
        <f>J48+J49</f>
        <v>23276.16</v>
      </c>
      <c r="K47" s="75">
        <f t="shared" si="0"/>
        <v>62.908540540540535</v>
      </c>
    </row>
    <row r="48" spans="2:11" ht="14.25">
      <c r="B48" s="8">
        <v>6142</v>
      </c>
      <c r="C48" s="7" t="s">
        <v>212</v>
      </c>
      <c r="D48" s="7"/>
      <c r="E48" s="7"/>
      <c r="F48" s="7"/>
      <c r="G48" s="7"/>
      <c r="I48" s="27">
        <v>20000</v>
      </c>
      <c r="J48" s="27">
        <v>13386.85</v>
      </c>
      <c r="K48" s="75">
        <f t="shared" si="0"/>
        <v>66.93425</v>
      </c>
    </row>
    <row r="49" spans="2:11" ht="14.25">
      <c r="B49" s="8">
        <v>6145</v>
      </c>
      <c r="C49" s="7" t="s">
        <v>49</v>
      </c>
      <c r="D49" s="7"/>
      <c r="E49" s="7"/>
      <c r="F49" s="7"/>
      <c r="G49" s="7"/>
      <c r="I49" s="27">
        <v>17000</v>
      </c>
      <c r="J49" s="27">
        <v>9889.31</v>
      </c>
      <c r="K49" s="75">
        <f t="shared" si="0"/>
        <v>58.17241176470588</v>
      </c>
    </row>
    <row r="50" spans="2:11" ht="9" customHeight="1">
      <c r="B50" s="8"/>
      <c r="C50" s="7"/>
      <c r="D50" s="7"/>
      <c r="E50" s="7"/>
      <c r="F50" s="7"/>
      <c r="G50" s="7"/>
      <c r="I50" s="27"/>
      <c r="J50" s="6"/>
      <c r="K50" s="63"/>
    </row>
    <row r="51" spans="2:11" ht="12.75">
      <c r="B51" s="5">
        <v>63</v>
      </c>
      <c r="C51" s="4" t="s">
        <v>103</v>
      </c>
      <c r="D51" s="7"/>
      <c r="E51" s="4"/>
      <c r="F51" s="7"/>
      <c r="G51" s="7"/>
      <c r="I51" s="28">
        <f>I54+I52</f>
        <v>1285000</v>
      </c>
      <c r="J51" s="28">
        <f>J54+J52</f>
        <v>1027488.26</v>
      </c>
      <c r="K51" s="59">
        <f t="shared" si="0"/>
        <v>79.96017587548639</v>
      </c>
    </row>
    <row r="52" spans="2:11" ht="12.75">
      <c r="B52" s="48">
        <v>632</v>
      </c>
      <c r="C52" s="14" t="s">
        <v>213</v>
      </c>
      <c r="D52" s="7"/>
      <c r="E52" s="4"/>
      <c r="F52" s="7"/>
      <c r="G52" s="7"/>
      <c r="I52" s="50">
        <f>I53</f>
        <v>85000</v>
      </c>
      <c r="J52" s="50">
        <f>J53</f>
        <v>83936.69</v>
      </c>
      <c r="K52" s="60">
        <f t="shared" si="0"/>
        <v>98.74904705882354</v>
      </c>
    </row>
    <row r="53" spans="2:11" ht="12.75">
      <c r="B53" s="48">
        <v>6322</v>
      </c>
      <c r="C53" s="14" t="s">
        <v>214</v>
      </c>
      <c r="D53" s="77"/>
      <c r="E53" s="4"/>
      <c r="F53" s="7"/>
      <c r="G53" s="7"/>
      <c r="I53" s="50">
        <v>85000</v>
      </c>
      <c r="J53" s="6">
        <v>83936.69</v>
      </c>
      <c r="K53" s="60">
        <f t="shared" si="0"/>
        <v>98.74904705882354</v>
      </c>
    </row>
    <row r="54" spans="1:11" ht="12.75">
      <c r="A54" s="7"/>
      <c r="B54" s="8">
        <v>633</v>
      </c>
      <c r="C54" s="7" t="s">
        <v>50</v>
      </c>
      <c r="D54" s="7"/>
      <c r="E54" s="7"/>
      <c r="F54" s="7"/>
      <c r="G54" s="7"/>
      <c r="I54" s="27">
        <f>SUM(I55+I56)</f>
        <v>1200000</v>
      </c>
      <c r="J54" s="27">
        <f>SUM(J55+J56)</f>
        <v>943551.5700000001</v>
      </c>
      <c r="K54" s="60">
        <f t="shared" si="0"/>
        <v>78.6292975</v>
      </c>
    </row>
    <row r="55" spans="1:11" ht="12.75">
      <c r="A55" s="7"/>
      <c r="B55" s="8">
        <v>6331</v>
      </c>
      <c r="C55" s="7" t="s">
        <v>153</v>
      </c>
      <c r="D55" s="7"/>
      <c r="E55" s="7"/>
      <c r="F55" s="7"/>
      <c r="G55" s="7"/>
      <c r="I55" s="27">
        <v>300000</v>
      </c>
      <c r="J55" s="27">
        <v>225286.57</v>
      </c>
      <c r="K55" s="60">
        <f t="shared" si="0"/>
        <v>75.09552333333333</v>
      </c>
    </row>
    <row r="56" spans="2:11" ht="12.75">
      <c r="B56" s="8">
        <v>6332</v>
      </c>
      <c r="C56" s="7" t="s">
        <v>51</v>
      </c>
      <c r="D56" s="7"/>
      <c r="E56" s="7"/>
      <c r="F56" s="7"/>
      <c r="G56" s="7"/>
      <c r="I56" s="27">
        <v>900000</v>
      </c>
      <c r="J56" s="27">
        <v>718265</v>
      </c>
      <c r="K56" s="60">
        <f t="shared" si="0"/>
        <v>79.80722222222222</v>
      </c>
    </row>
    <row r="57" spans="1:11" ht="6" customHeight="1">
      <c r="A57" s="7"/>
      <c r="B57" s="8"/>
      <c r="C57" s="7"/>
      <c r="D57" s="4"/>
      <c r="E57" s="4"/>
      <c r="F57" s="4"/>
      <c r="G57" s="4"/>
      <c r="I57" s="27"/>
      <c r="J57" s="6"/>
      <c r="K57" s="63"/>
    </row>
    <row r="58" spans="2:11" ht="12.75">
      <c r="B58" s="5">
        <v>64</v>
      </c>
      <c r="C58" s="4" t="s">
        <v>52</v>
      </c>
      <c r="D58" s="4"/>
      <c r="E58" s="7"/>
      <c r="F58" s="4"/>
      <c r="G58" s="4"/>
      <c r="I58" s="28">
        <f>SUM(I59+I62)</f>
        <v>185700</v>
      </c>
      <c r="J58" s="28">
        <f>SUM(J59+J62)</f>
        <v>145932.86000000002</v>
      </c>
      <c r="K58" s="59">
        <f t="shared" si="0"/>
        <v>78.58527732902532</v>
      </c>
    </row>
    <row r="59" spans="2:11" ht="12.75">
      <c r="B59" s="8">
        <v>641</v>
      </c>
      <c r="C59" s="7" t="s">
        <v>53</v>
      </c>
      <c r="D59" s="7"/>
      <c r="E59" s="7"/>
      <c r="F59" s="7"/>
      <c r="G59" s="7"/>
      <c r="I59" s="27">
        <f>I60+I61</f>
        <v>15000</v>
      </c>
      <c r="J59" s="27">
        <f>J60+J61</f>
        <v>13962.97</v>
      </c>
      <c r="K59" s="60">
        <f t="shared" si="0"/>
        <v>93.08646666666667</v>
      </c>
    </row>
    <row r="60" spans="2:11" ht="12.75">
      <c r="B60" s="8">
        <v>6413</v>
      </c>
      <c r="C60" s="7" t="s">
        <v>54</v>
      </c>
      <c r="D60" s="7"/>
      <c r="E60" s="7"/>
      <c r="F60" s="7"/>
      <c r="G60" s="7"/>
      <c r="I60" s="27">
        <v>1500</v>
      </c>
      <c r="J60" s="27">
        <v>1170.34</v>
      </c>
      <c r="K60" s="60">
        <f t="shared" si="0"/>
        <v>78.02266666666667</v>
      </c>
    </row>
    <row r="61" spans="2:11" ht="12.75" customHeight="1">
      <c r="B61" s="8">
        <v>6414</v>
      </c>
      <c r="C61" s="7" t="s">
        <v>104</v>
      </c>
      <c r="D61" s="7"/>
      <c r="E61" s="7"/>
      <c r="F61" s="7"/>
      <c r="G61" s="7"/>
      <c r="I61" s="27">
        <v>13500</v>
      </c>
      <c r="J61" s="27">
        <v>12792.63</v>
      </c>
      <c r="K61" s="60">
        <f t="shared" si="0"/>
        <v>94.76022222222221</v>
      </c>
    </row>
    <row r="62" spans="2:11" ht="12.75">
      <c r="B62" s="8">
        <v>642</v>
      </c>
      <c r="C62" s="7" t="s">
        <v>55</v>
      </c>
      <c r="D62" s="7"/>
      <c r="E62" s="7"/>
      <c r="F62" s="7"/>
      <c r="G62" s="7"/>
      <c r="I62" s="27">
        <f>SUM(I63+I64)</f>
        <v>170700</v>
      </c>
      <c r="J62" s="27">
        <f>SUM(J63+J64)</f>
        <v>131969.89</v>
      </c>
      <c r="K62" s="60">
        <f t="shared" si="0"/>
        <v>77.31100761570006</v>
      </c>
    </row>
    <row r="63" spans="2:11" ht="12.75">
      <c r="B63" s="8">
        <v>6422</v>
      </c>
      <c r="C63" s="7" t="s">
        <v>56</v>
      </c>
      <c r="D63" s="7"/>
      <c r="E63" s="7"/>
      <c r="F63" s="7"/>
      <c r="G63" s="7"/>
      <c r="I63" s="27">
        <v>60000</v>
      </c>
      <c r="J63" s="27">
        <v>58682.32</v>
      </c>
      <c r="K63" s="60">
        <f t="shared" si="0"/>
        <v>97.80386666666666</v>
      </c>
    </row>
    <row r="64" spans="2:11" ht="12.75">
      <c r="B64" s="8">
        <v>6423</v>
      </c>
      <c r="C64" s="7" t="s">
        <v>57</v>
      </c>
      <c r="D64" s="7"/>
      <c r="E64" s="7"/>
      <c r="F64" s="7"/>
      <c r="G64" s="7"/>
      <c r="I64" s="27">
        <v>110700</v>
      </c>
      <c r="J64" s="27">
        <v>73287.57</v>
      </c>
      <c r="K64" s="60">
        <f t="shared" si="0"/>
        <v>66.20376693766939</v>
      </c>
    </row>
    <row r="65" spans="2:11" ht="6.75" customHeight="1">
      <c r="B65" s="8"/>
      <c r="C65" s="7"/>
      <c r="D65" s="7"/>
      <c r="E65" s="4"/>
      <c r="F65" s="7"/>
      <c r="G65" s="7"/>
      <c r="I65" s="27"/>
      <c r="J65" s="6"/>
      <c r="K65" s="63"/>
    </row>
    <row r="66" spans="2:11" ht="15">
      <c r="B66" s="5">
        <v>65</v>
      </c>
      <c r="C66" s="4" t="s">
        <v>73</v>
      </c>
      <c r="D66" s="4"/>
      <c r="E66" s="4"/>
      <c r="F66" s="4"/>
      <c r="G66" s="4"/>
      <c r="I66" s="28">
        <f>SUM(I67+I69+I71)</f>
        <v>305000</v>
      </c>
      <c r="J66" s="28">
        <f>SUM(J67+J69+J71)</f>
        <v>289051.68</v>
      </c>
      <c r="K66" s="63">
        <f aca="true" t="shared" si="1" ref="K66:K114">SUM(J66/I66)*100</f>
        <v>94.77104262295082</v>
      </c>
    </row>
    <row r="67" spans="2:11" ht="12.75">
      <c r="B67" s="8">
        <v>651</v>
      </c>
      <c r="C67" s="7" t="s">
        <v>58</v>
      </c>
      <c r="D67" s="7"/>
      <c r="E67" s="7"/>
      <c r="F67" s="7"/>
      <c r="G67" s="7"/>
      <c r="I67" s="27">
        <f>SUM(I68)</f>
        <v>151000</v>
      </c>
      <c r="J67" s="27">
        <f>SUM(J68)</f>
        <v>139351.03</v>
      </c>
      <c r="K67" s="60">
        <f t="shared" si="1"/>
        <v>92.28545033112583</v>
      </c>
    </row>
    <row r="68" spans="2:11" ht="12.75">
      <c r="B68" s="8">
        <v>6512</v>
      </c>
      <c r="C68" s="7" t="s">
        <v>74</v>
      </c>
      <c r="D68" s="7"/>
      <c r="E68" s="7"/>
      <c r="F68" s="7"/>
      <c r="G68" s="7"/>
      <c r="I68" s="27">
        <v>151000</v>
      </c>
      <c r="J68" s="27">
        <v>139351.03</v>
      </c>
      <c r="K68" s="60">
        <f t="shared" si="1"/>
        <v>92.28545033112583</v>
      </c>
    </row>
    <row r="69" spans="2:11" ht="13.5" customHeight="1">
      <c r="B69" s="8">
        <v>652</v>
      </c>
      <c r="C69" s="7" t="s">
        <v>59</v>
      </c>
      <c r="D69" s="7"/>
      <c r="E69" s="7"/>
      <c r="F69" s="7"/>
      <c r="G69" s="7"/>
      <c r="I69" s="27">
        <f>I70</f>
        <v>12000</v>
      </c>
      <c r="J69" s="27">
        <f>J70</f>
        <v>11596.78</v>
      </c>
      <c r="K69" s="60">
        <f t="shared" si="1"/>
        <v>96.63983333333334</v>
      </c>
    </row>
    <row r="70" spans="2:11" ht="12.75">
      <c r="B70" s="8">
        <v>6526</v>
      </c>
      <c r="C70" s="7" t="s">
        <v>60</v>
      </c>
      <c r="D70" s="7"/>
      <c r="E70" s="7"/>
      <c r="F70" s="7"/>
      <c r="G70" s="7"/>
      <c r="I70" s="27">
        <v>12000</v>
      </c>
      <c r="J70" s="27">
        <v>11596.78</v>
      </c>
      <c r="K70" s="60">
        <f t="shared" si="1"/>
        <v>96.63983333333334</v>
      </c>
    </row>
    <row r="71" spans="2:11" ht="14.25" customHeight="1">
      <c r="B71" s="8">
        <v>653</v>
      </c>
      <c r="C71" s="7" t="s">
        <v>217</v>
      </c>
      <c r="D71" s="7"/>
      <c r="E71" s="7"/>
      <c r="F71" s="7"/>
      <c r="G71" s="7"/>
      <c r="I71" s="27">
        <f>I72+I73</f>
        <v>142000</v>
      </c>
      <c r="J71" s="27">
        <f>J72+J73</f>
        <v>138103.87</v>
      </c>
      <c r="K71" s="60">
        <f t="shared" si="1"/>
        <v>97.25624647887324</v>
      </c>
    </row>
    <row r="72" spans="2:11" ht="13.5" customHeight="1">
      <c r="B72" s="8">
        <v>6531</v>
      </c>
      <c r="C72" s="7" t="s">
        <v>216</v>
      </c>
      <c r="D72" s="7"/>
      <c r="E72" s="7"/>
      <c r="F72" s="7"/>
      <c r="G72" s="7"/>
      <c r="I72" s="27">
        <v>2000</v>
      </c>
      <c r="J72" s="27">
        <v>1515.77</v>
      </c>
      <c r="K72" s="60">
        <f t="shared" si="1"/>
        <v>75.7885</v>
      </c>
    </row>
    <row r="73" spans="2:11" ht="13.5" customHeight="1">
      <c r="B73" s="8">
        <v>6532</v>
      </c>
      <c r="C73" s="7" t="s">
        <v>215</v>
      </c>
      <c r="D73" s="7"/>
      <c r="E73" s="7"/>
      <c r="F73" s="7"/>
      <c r="G73" s="7"/>
      <c r="I73" s="27">
        <v>140000</v>
      </c>
      <c r="J73" s="27">
        <v>136588.1</v>
      </c>
      <c r="K73" s="60">
        <f t="shared" si="1"/>
        <v>97.56292857142857</v>
      </c>
    </row>
    <row r="74" spans="2:11" ht="6.75" customHeight="1">
      <c r="B74" s="8"/>
      <c r="C74" s="7"/>
      <c r="D74" s="7"/>
      <c r="E74" s="7"/>
      <c r="F74" s="7"/>
      <c r="G74" s="7"/>
      <c r="I74" s="27"/>
      <c r="J74" s="27"/>
      <c r="K74" s="60"/>
    </row>
    <row r="75" spans="2:11" ht="13.5" customHeight="1">
      <c r="B75" s="5">
        <v>66</v>
      </c>
      <c r="C75" s="4" t="s">
        <v>61</v>
      </c>
      <c r="D75" s="4"/>
      <c r="E75" s="4"/>
      <c r="F75" s="4"/>
      <c r="G75" s="4"/>
      <c r="I75" s="28">
        <f>I76</f>
        <v>35000</v>
      </c>
      <c r="J75" s="28">
        <f>J76</f>
        <v>30129.93</v>
      </c>
      <c r="K75" s="59">
        <f t="shared" si="1"/>
        <v>86.08551428571428</v>
      </c>
    </row>
    <row r="76" spans="2:11" ht="13.5" customHeight="1">
      <c r="B76" s="8">
        <v>663</v>
      </c>
      <c r="C76" s="7" t="s">
        <v>75</v>
      </c>
      <c r="D76" s="7"/>
      <c r="E76" s="7"/>
      <c r="F76" s="7"/>
      <c r="G76" s="7"/>
      <c r="I76" s="27">
        <f>I77</f>
        <v>35000</v>
      </c>
      <c r="J76" s="27">
        <f>J77</f>
        <v>30129.93</v>
      </c>
      <c r="K76" s="60">
        <f t="shared" si="1"/>
        <v>86.08551428571428</v>
      </c>
    </row>
    <row r="77" spans="2:11" ht="13.5" customHeight="1">
      <c r="B77" s="8">
        <v>6632</v>
      </c>
      <c r="C77" s="7" t="s">
        <v>62</v>
      </c>
      <c r="D77" s="7"/>
      <c r="E77" s="7"/>
      <c r="F77" s="7"/>
      <c r="G77" s="7"/>
      <c r="I77" s="27">
        <v>35000</v>
      </c>
      <c r="J77" s="27">
        <v>30129.93</v>
      </c>
      <c r="K77" s="60">
        <f t="shared" si="1"/>
        <v>86.08551428571428</v>
      </c>
    </row>
    <row r="78" spans="2:11" ht="6" customHeight="1">
      <c r="B78" s="8"/>
      <c r="C78" s="7"/>
      <c r="D78" s="7"/>
      <c r="E78" s="7"/>
      <c r="F78" s="7"/>
      <c r="G78" s="7"/>
      <c r="I78" s="27"/>
      <c r="J78" s="27"/>
      <c r="K78" s="60"/>
    </row>
    <row r="79" spans="2:11" ht="15.75" customHeight="1">
      <c r="B79" s="78">
        <v>7</v>
      </c>
      <c r="C79" s="52" t="s">
        <v>208</v>
      </c>
      <c r="D79" s="53"/>
      <c r="E79" s="53"/>
      <c r="F79" s="53"/>
      <c r="G79" s="53"/>
      <c r="H79" s="53"/>
      <c r="I79" s="65">
        <f aca="true" t="shared" si="2" ref="I79:J81">I80</f>
        <v>20000</v>
      </c>
      <c r="J79" s="65">
        <f t="shared" si="2"/>
        <v>20000</v>
      </c>
      <c r="K79" s="63">
        <f t="shared" si="1"/>
        <v>100</v>
      </c>
    </row>
    <row r="80" spans="2:11" ht="13.5" customHeight="1">
      <c r="B80" s="61">
        <v>72</v>
      </c>
      <c r="C80" s="53" t="s">
        <v>209</v>
      </c>
      <c r="D80" s="53"/>
      <c r="E80" s="53"/>
      <c r="F80" s="53"/>
      <c r="G80" s="53"/>
      <c r="H80" s="53"/>
      <c r="I80" s="58">
        <f t="shared" si="2"/>
        <v>20000</v>
      </c>
      <c r="J80" s="58">
        <f t="shared" si="2"/>
        <v>20000</v>
      </c>
      <c r="K80" s="59">
        <f t="shared" si="1"/>
        <v>100</v>
      </c>
    </row>
    <row r="81" spans="2:11" ht="14.25" customHeight="1">
      <c r="B81" s="8">
        <v>723</v>
      </c>
      <c r="C81" s="7" t="s">
        <v>210</v>
      </c>
      <c r="D81" s="7"/>
      <c r="E81" s="7"/>
      <c r="F81" s="7"/>
      <c r="G81" s="7"/>
      <c r="I81" s="27">
        <f t="shared" si="2"/>
        <v>20000</v>
      </c>
      <c r="J81" s="27">
        <f t="shared" si="2"/>
        <v>20000</v>
      </c>
      <c r="K81" s="60">
        <f t="shared" si="1"/>
        <v>100</v>
      </c>
    </row>
    <row r="82" spans="2:11" ht="15" customHeight="1">
      <c r="B82" s="8">
        <v>7231</v>
      </c>
      <c r="C82" s="7" t="s">
        <v>211</v>
      </c>
      <c r="D82" s="7"/>
      <c r="E82" s="7"/>
      <c r="F82" s="7"/>
      <c r="G82" s="7"/>
      <c r="I82" s="27">
        <v>20000</v>
      </c>
      <c r="J82" s="27">
        <v>20000</v>
      </c>
      <c r="K82" s="60">
        <f t="shared" si="1"/>
        <v>100</v>
      </c>
    </row>
    <row r="83" spans="2:11" ht="15" customHeight="1">
      <c r="B83" s="8"/>
      <c r="C83" s="7"/>
      <c r="D83" s="7"/>
      <c r="E83" s="7"/>
      <c r="F83" s="7"/>
      <c r="G83" s="7"/>
      <c r="I83" s="27"/>
      <c r="J83" s="27"/>
      <c r="K83" s="60"/>
    </row>
    <row r="84" spans="2:11" ht="22.5" customHeight="1">
      <c r="B84" s="30" t="s">
        <v>92</v>
      </c>
      <c r="C84" s="30"/>
      <c r="D84" s="31"/>
      <c r="E84" s="31"/>
      <c r="F84" s="7"/>
      <c r="I84" s="67"/>
      <c r="J84" s="6"/>
      <c r="K84" s="63"/>
    </row>
    <row r="85" spans="2:11" ht="4.5" customHeight="1">
      <c r="B85" s="1"/>
      <c r="C85" s="1"/>
      <c r="D85" s="2"/>
      <c r="E85" s="7"/>
      <c r="F85" s="7"/>
      <c r="I85" s="27"/>
      <c r="J85" s="6"/>
      <c r="K85" s="63"/>
    </row>
    <row r="86" spans="2:11" ht="15">
      <c r="B86" s="29">
        <v>3</v>
      </c>
      <c r="C86" s="30" t="s">
        <v>0</v>
      </c>
      <c r="D86" s="31"/>
      <c r="E86" s="31"/>
      <c r="F86" s="31"/>
      <c r="G86" s="31"/>
      <c r="H86" s="31"/>
      <c r="I86" s="32">
        <f>SUM(I87+I96+I120+I125+I129)</f>
        <v>2070233.46</v>
      </c>
      <c r="J86" s="32">
        <f>SUM(J87+J96+J120+J125+J129)</f>
        <v>2052228.6000000003</v>
      </c>
      <c r="K86" s="63">
        <f t="shared" si="1"/>
        <v>99.13029808725052</v>
      </c>
    </row>
    <row r="87" spans="2:11" ht="13.5" customHeight="1">
      <c r="B87" s="5">
        <v>31</v>
      </c>
      <c r="C87" s="4" t="s">
        <v>6</v>
      </c>
      <c r="D87" s="7"/>
      <c r="E87" s="7"/>
      <c r="F87" s="7"/>
      <c r="I87" s="28">
        <f>SUM(I88+I90+I92)</f>
        <v>322033.46</v>
      </c>
      <c r="J87" s="28">
        <f>SUM(J88+J90+J92)</f>
        <v>319288.81</v>
      </c>
      <c r="K87" s="59">
        <f t="shared" si="1"/>
        <v>99.14771278736066</v>
      </c>
    </row>
    <row r="88" spans="2:11" ht="15" customHeight="1">
      <c r="B88" s="8">
        <v>311</v>
      </c>
      <c r="C88" s="7" t="s">
        <v>29</v>
      </c>
      <c r="D88" s="7"/>
      <c r="E88" s="7"/>
      <c r="F88" s="7"/>
      <c r="I88" s="25">
        <f>I89</f>
        <v>251000</v>
      </c>
      <c r="J88" s="25">
        <f>J89</f>
        <v>249353.65</v>
      </c>
      <c r="K88" s="60">
        <f t="shared" si="1"/>
        <v>99.34408366533864</v>
      </c>
    </row>
    <row r="89" spans="2:11" ht="15.75" customHeight="1">
      <c r="B89" s="8">
        <v>3111</v>
      </c>
      <c r="C89" s="7" t="s">
        <v>7</v>
      </c>
      <c r="D89" s="7"/>
      <c r="E89" s="7"/>
      <c r="F89" s="7"/>
      <c r="I89" s="25">
        <f>SUM(I177+I223+I267)</f>
        <v>251000</v>
      </c>
      <c r="J89" s="25">
        <f>SUM(J177+J223+J267)</f>
        <v>249353.65</v>
      </c>
      <c r="K89" s="60">
        <f t="shared" si="1"/>
        <v>99.34408366533864</v>
      </c>
    </row>
    <row r="90" spans="2:11" ht="12.75">
      <c r="B90" s="8">
        <v>312</v>
      </c>
      <c r="C90" s="7" t="s">
        <v>8</v>
      </c>
      <c r="D90" s="7"/>
      <c r="E90" s="7"/>
      <c r="F90" s="7"/>
      <c r="H90" s="7"/>
      <c r="I90" s="25">
        <f>I91</f>
        <v>24100</v>
      </c>
      <c r="J90" s="25">
        <f>J91</f>
        <v>23922.41</v>
      </c>
      <c r="K90" s="60">
        <f t="shared" si="1"/>
        <v>99.26311203319503</v>
      </c>
    </row>
    <row r="91" spans="2:11" ht="12.75">
      <c r="B91" s="8">
        <v>3121</v>
      </c>
      <c r="C91" s="7" t="s">
        <v>8</v>
      </c>
      <c r="D91" s="7"/>
      <c r="E91" s="7"/>
      <c r="F91" s="7"/>
      <c r="I91" s="25">
        <f>SUM(I179+I225+I269)</f>
        <v>24100</v>
      </c>
      <c r="J91" s="25">
        <f>SUM(J179+J225+J269)</f>
        <v>23922.41</v>
      </c>
      <c r="K91" s="60">
        <f t="shared" si="1"/>
        <v>99.26311203319503</v>
      </c>
    </row>
    <row r="92" spans="2:11" ht="12" customHeight="1">
      <c r="B92" s="8">
        <v>313</v>
      </c>
      <c r="C92" s="7" t="s">
        <v>9</v>
      </c>
      <c r="D92" s="7"/>
      <c r="E92" s="7"/>
      <c r="F92" s="7"/>
      <c r="H92" s="7"/>
      <c r="I92" s="25">
        <f>SUM(I93+I94)</f>
        <v>46933.46</v>
      </c>
      <c r="J92" s="25">
        <f>SUM(J93+J94)</f>
        <v>46012.75</v>
      </c>
      <c r="K92" s="60">
        <f t="shared" si="1"/>
        <v>98.03826523763644</v>
      </c>
    </row>
    <row r="93" spans="2:11" ht="12.75">
      <c r="B93" s="8">
        <v>3132</v>
      </c>
      <c r="C93" s="7" t="s">
        <v>30</v>
      </c>
      <c r="D93" s="7"/>
      <c r="E93" s="7"/>
      <c r="F93" s="7"/>
      <c r="I93" s="25">
        <f>SUM(I181+I227+I271)</f>
        <v>42183.46</v>
      </c>
      <c r="J93" s="25">
        <f>SUM(J181+J227+J271)</f>
        <v>41461.02</v>
      </c>
      <c r="K93" s="60">
        <f t="shared" si="1"/>
        <v>98.28738562460262</v>
      </c>
    </row>
    <row r="94" spans="2:11" ht="12.75">
      <c r="B94" s="8">
        <v>3133</v>
      </c>
      <c r="C94" s="7" t="s">
        <v>31</v>
      </c>
      <c r="D94" s="7"/>
      <c r="E94" s="7"/>
      <c r="F94" s="7"/>
      <c r="I94" s="25">
        <f>SUM(I182+I228+I272)</f>
        <v>4750</v>
      </c>
      <c r="J94" s="25">
        <f>SUM(J182+J228+J272)</f>
        <v>4551.7300000000005</v>
      </c>
      <c r="K94" s="60">
        <f t="shared" si="1"/>
        <v>95.82589473684212</v>
      </c>
    </row>
    <row r="95" spans="2:11" ht="5.25" customHeight="1">
      <c r="B95" s="8"/>
      <c r="C95" s="7"/>
      <c r="D95" s="7"/>
      <c r="E95" s="7"/>
      <c r="F95" s="7"/>
      <c r="I95" s="25"/>
      <c r="J95" s="6"/>
      <c r="K95" s="63"/>
    </row>
    <row r="96" spans="2:11" ht="12.75">
      <c r="B96" s="5">
        <v>32</v>
      </c>
      <c r="C96" s="4" t="s">
        <v>10</v>
      </c>
      <c r="D96" s="7"/>
      <c r="E96" s="7"/>
      <c r="F96" s="7"/>
      <c r="I96" s="28">
        <f>SUM(I97+I101+I106+I114)</f>
        <v>1381200</v>
      </c>
      <c r="J96" s="28">
        <f>SUM(J97+J101+J106+J114)</f>
        <v>1315355.33</v>
      </c>
      <c r="K96" s="59">
        <f t="shared" si="1"/>
        <v>95.232792499276</v>
      </c>
    </row>
    <row r="97" spans="2:11" ht="12.75">
      <c r="B97" s="8">
        <v>321</v>
      </c>
      <c r="C97" s="7" t="s">
        <v>32</v>
      </c>
      <c r="D97" s="7"/>
      <c r="E97" s="7"/>
      <c r="F97" s="7"/>
      <c r="I97" s="25">
        <f>SUM(I98:I100)</f>
        <v>24500</v>
      </c>
      <c r="J97" s="25">
        <f>SUM(J98:J100)</f>
        <v>24568.32</v>
      </c>
      <c r="K97" s="60">
        <f t="shared" si="1"/>
        <v>100.27885714285713</v>
      </c>
    </row>
    <row r="98" spans="2:11" ht="12.75">
      <c r="B98" s="8">
        <v>3211</v>
      </c>
      <c r="C98" s="7" t="s">
        <v>33</v>
      </c>
      <c r="D98" s="7"/>
      <c r="E98" s="7"/>
      <c r="F98" s="7"/>
      <c r="I98" s="25">
        <f>SUM(I186+I232)</f>
        <v>7000</v>
      </c>
      <c r="J98" s="25">
        <f>SUM(J186+J232)</f>
        <v>7744.31</v>
      </c>
      <c r="K98" s="60">
        <f t="shared" si="1"/>
        <v>110.63300000000001</v>
      </c>
    </row>
    <row r="99" spans="2:11" ht="12.75">
      <c r="B99" s="8">
        <v>3212</v>
      </c>
      <c r="C99" s="7" t="s">
        <v>34</v>
      </c>
      <c r="D99" s="7"/>
      <c r="E99" s="7"/>
      <c r="F99" s="7"/>
      <c r="I99" s="25">
        <f>SUM(I233+I276)</f>
        <v>13500</v>
      </c>
      <c r="J99" s="25">
        <f>SUM(J233+J276)</f>
        <v>13524.009999999998</v>
      </c>
      <c r="K99" s="60">
        <f t="shared" si="1"/>
        <v>100.17785185185184</v>
      </c>
    </row>
    <row r="100" spans="2:11" ht="12.75">
      <c r="B100" s="8">
        <v>3213</v>
      </c>
      <c r="C100" s="7" t="s">
        <v>35</v>
      </c>
      <c r="D100" s="7"/>
      <c r="E100" s="7"/>
      <c r="F100" s="7"/>
      <c r="I100" s="25">
        <f>SUM(I234)</f>
        <v>4000</v>
      </c>
      <c r="J100" s="25">
        <f>SUM(J234)</f>
        <v>3300</v>
      </c>
      <c r="K100" s="60">
        <f t="shared" si="1"/>
        <v>82.5</v>
      </c>
    </row>
    <row r="101" spans="2:11" ht="12.75">
      <c r="B101" s="8">
        <v>322</v>
      </c>
      <c r="C101" s="7" t="s">
        <v>11</v>
      </c>
      <c r="D101" s="7"/>
      <c r="E101" s="7"/>
      <c r="F101" s="7"/>
      <c r="G101" s="7"/>
      <c r="H101" s="7"/>
      <c r="I101" s="25">
        <f>SUM(I102:I105)</f>
        <v>122200</v>
      </c>
      <c r="J101" s="25">
        <f>SUM(J102:J105)</f>
        <v>106604.97</v>
      </c>
      <c r="K101" s="60">
        <f t="shared" si="1"/>
        <v>87.23810965630115</v>
      </c>
    </row>
    <row r="102" spans="2:11" ht="12.75">
      <c r="B102" s="8">
        <v>3221</v>
      </c>
      <c r="C102" s="7" t="s">
        <v>12</v>
      </c>
      <c r="D102" s="7"/>
      <c r="E102" s="7"/>
      <c r="F102" s="7"/>
      <c r="I102" s="25">
        <f>SUM(I236+I278)</f>
        <v>11000</v>
      </c>
      <c r="J102" s="25">
        <f>SUM(J236+J278)</f>
        <v>7789.74</v>
      </c>
      <c r="K102" s="60">
        <f t="shared" si="1"/>
        <v>70.81581818181817</v>
      </c>
    </row>
    <row r="103" spans="2:11" ht="12.75">
      <c r="B103" s="8">
        <v>3223</v>
      </c>
      <c r="C103" s="7" t="s">
        <v>13</v>
      </c>
      <c r="D103" s="7"/>
      <c r="E103" s="7"/>
      <c r="F103" s="7"/>
      <c r="I103" s="25">
        <f>SUM(I188+I237+I292+I313+I336+I473)</f>
        <v>84500</v>
      </c>
      <c r="J103" s="25">
        <f>SUM(J188+J237+J292+J313+J336+J473)</f>
        <v>75514.06</v>
      </c>
      <c r="K103" s="60">
        <f t="shared" si="1"/>
        <v>89.36575147928994</v>
      </c>
    </row>
    <row r="104" spans="2:11" ht="12.75">
      <c r="B104" s="8">
        <v>3224</v>
      </c>
      <c r="C104" s="7" t="s">
        <v>88</v>
      </c>
      <c r="D104" s="7"/>
      <c r="E104" s="7"/>
      <c r="F104" s="7"/>
      <c r="I104" s="25">
        <f>SUM(I293+I314+I328)</f>
        <v>22500</v>
      </c>
      <c r="J104" s="25">
        <f>SUM(J293+J314+J328)</f>
        <v>20115.47</v>
      </c>
      <c r="K104" s="60">
        <f t="shared" si="1"/>
        <v>89.4020888888889</v>
      </c>
    </row>
    <row r="105" spans="2:11" ht="12.75">
      <c r="B105" s="8">
        <v>3225</v>
      </c>
      <c r="C105" s="7" t="s">
        <v>76</v>
      </c>
      <c r="D105" s="7"/>
      <c r="E105" s="7"/>
      <c r="F105" s="7"/>
      <c r="I105" s="25">
        <f>SUM(I189+I294)</f>
        <v>4200</v>
      </c>
      <c r="J105" s="25">
        <f>SUM(J189+J294)</f>
        <v>3185.7</v>
      </c>
      <c r="K105" s="60">
        <f t="shared" si="1"/>
        <v>75.85</v>
      </c>
    </row>
    <row r="106" spans="2:11" ht="13.5" customHeight="1">
      <c r="B106" s="8">
        <v>323</v>
      </c>
      <c r="C106" s="7" t="s">
        <v>36</v>
      </c>
      <c r="D106" s="7"/>
      <c r="E106" s="7"/>
      <c r="F106" s="4"/>
      <c r="I106" s="25">
        <f>SUM(I107:I113)</f>
        <v>1127000</v>
      </c>
      <c r="J106" s="25">
        <f>SUM(J107:J113)</f>
        <v>1086019.27</v>
      </c>
      <c r="K106" s="60">
        <f t="shared" si="1"/>
        <v>96.36373291925466</v>
      </c>
    </row>
    <row r="107" spans="2:11" ht="13.5" customHeight="1">
      <c r="B107" s="8">
        <v>3231</v>
      </c>
      <c r="C107" s="7" t="s">
        <v>37</v>
      </c>
      <c r="D107" s="7"/>
      <c r="E107" s="7"/>
      <c r="F107" s="7"/>
      <c r="I107" s="25">
        <f>SUM(I239)</f>
        <v>27000</v>
      </c>
      <c r="J107" s="25">
        <f>SUM(J239)</f>
        <v>27653.46</v>
      </c>
      <c r="K107" s="60">
        <f t="shared" si="1"/>
        <v>102.42022222222222</v>
      </c>
    </row>
    <row r="108" spans="2:11" ht="12.75">
      <c r="B108" s="8">
        <v>3232</v>
      </c>
      <c r="C108" s="7" t="s">
        <v>14</v>
      </c>
      <c r="D108" s="7"/>
      <c r="E108" s="7"/>
      <c r="F108" s="7"/>
      <c r="I108" s="25">
        <f>SUM(I191+I240+I296+I316+I330+I338+I424+I439+I475)</f>
        <v>900000</v>
      </c>
      <c r="J108" s="25">
        <f>SUM(J191+J240+J296+J316+J330+J338+J424+J439+J475)</f>
        <v>867628.74</v>
      </c>
      <c r="K108" s="60">
        <f t="shared" si="1"/>
        <v>96.40319333333333</v>
      </c>
    </row>
    <row r="109" spans="2:11" ht="12.75">
      <c r="B109" s="8">
        <v>3233</v>
      </c>
      <c r="C109" s="7" t="s">
        <v>15</v>
      </c>
      <c r="D109" s="7"/>
      <c r="E109" s="7"/>
      <c r="F109" s="7"/>
      <c r="I109" s="25">
        <f>SUM(I192+I241)</f>
        <v>18000</v>
      </c>
      <c r="J109" s="25">
        <f>SUM(J192+J241)</f>
        <v>17553.5</v>
      </c>
      <c r="K109" s="60">
        <f t="shared" si="1"/>
        <v>97.51944444444445</v>
      </c>
    </row>
    <row r="110" spans="2:11" ht="12.75">
      <c r="B110" s="8">
        <v>3234</v>
      </c>
      <c r="C110" s="7" t="s">
        <v>16</v>
      </c>
      <c r="D110" s="7"/>
      <c r="E110" s="7"/>
      <c r="F110" s="7"/>
      <c r="I110" s="25">
        <f>SUM(I242+I317+I280)</f>
        <v>32500</v>
      </c>
      <c r="J110" s="25">
        <f>SUM(J242+J317+J280)</f>
        <v>32348.170000000002</v>
      </c>
      <c r="K110" s="60">
        <f t="shared" si="1"/>
        <v>99.53283076923077</v>
      </c>
    </row>
    <row r="111" spans="2:11" ht="12.75">
      <c r="B111" s="8">
        <v>3237</v>
      </c>
      <c r="C111" s="7" t="s">
        <v>2</v>
      </c>
      <c r="D111" s="7"/>
      <c r="E111" s="7"/>
      <c r="F111" s="7"/>
      <c r="I111" s="25">
        <f>SUM(I193+I297+I349+I380+I445)</f>
        <v>137000</v>
      </c>
      <c r="J111" s="25">
        <f>SUM(J193+J297+J349+J380+J445)</f>
        <v>130875.09000000001</v>
      </c>
      <c r="K111" s="60">
        <f t="shared" si="1"/>
        <v>95.52926277372264</v>
      </c>
    </row>
    <row r="112" spans="2:11" ht="12.75">
      <c r="B112" s="8">
        <v>3238</v>
      </c>
      <c r="C112" s="7" t="s">
        <v>38</v>
      </c>
      <c r="D112" s="7"/>
      <c r="E112" s="7"/>
      <c r="F112" s="7"/>
      <c r="I112" s="25">
        <f>SUM(I243)</f>
        <v>1000</v>
      </c>
      <c r="J112" s="25">
        <f>SUM(J243)</f>
        <v>861</v>
      </c>
      <c r="K112" s="60">
        <f t="shared" si="1"/>
        <v>86.1</v>
      </c>
    </row>
    <row r="113" spans="2:11" ht="12.75">
      <c r="B113" s="8">
        <v>3239</v>
      </c>
      <c r="C113" s="7" t="s">
        <v>17</v>
      </c>
      <c r="D113" s="7"/>
      <c r="E113" s="7"/>
      <c r="F113" s="7"/>
      <c r="I113" s="25">
        <f>SUM(I194+I244)</f>
        <v>11500</v>
      </c>
      <c r="J113" s="25">
        <f>SUM(J194+J2388)</f>
        <v>9099.31</v>
      </c>
      <c r="K113" s="60">
        <f t="shared" si="1"/>
        <v>79.12443478260869</v>
      </c>
    </row>
    <row r="114" spans="2:11" ht="15" customHeight="1">
      <c r="B114" s="8">
        <v>329</v>
      </c>
      <c r="C114" s="7" t="s">
        <v>39</v>
      </c>
      <c r="D114" s="7"/>
      <c r="E114" s="7"/>
      <c r="F114" s="7"/>
      <c r="G114" s="7"/>
      <c r="I114" s="25">
        <f>SUM(I115:I118)</f>
        <v>107500</v>
      </c>
      <c r="J114" s="25">
        <f>SUM(J115:J118)</f>
        <v>98162.77</v>
      </c>
      <c r="K114" s="60">
        <f t="shared" si="1"/>
        <v>91.31420465116278</v>
      </c>
    </row>
    <row r="115" spans="2:11" ht="12.75">
      <c r="B115" s="8">
        <v>3291</v>
      </c>
      <c r="C115" s="7" t="s">
        <v>157</v>
      </c>
      <c r="D115" s="7"/>
      <c r="E115" s="7"/>
      <c r="F115" s="7"/>
      <c r="I115" s="25">
        <f>SUM(I196)</f>
        <v>60000</v>
      </c>
      <c r="J115" s="25">
        <f>SUM(J196)</f>
        <v>57548.24</v>
      </c>
      <c r="K115" s="60">
        <f aca="true" t="shared" si="3" ref="K115:K160">SUM(J115/I115)*100</f>
        <v>95.91373333333333</v>
      </c>
    </row>
    <row r="116" spans="2:11" ht="12" customHeight="1">
      <c r="B116" s="8">
        <v>3292</v>
      </c>
      <c r="C116" s="7" t="s">
        <v>18</v>
      </c>
      <c r="D116" s="7"/>
      <c r="E116" s="7"/>
      <c r="F116" s="7"/>
      <c r="I116" s="25">
        <f>SUM(I197)</f>
        <v>5500</v>
      </c>
      <c r="J116" s="25">
        <f>SUM(J197)</f>
        <v>5387.06</v>
      </c>
      <c r="K116" s="60">
        <f t="shared" si="3"/>
        <v>97.94654545454546</v>
      </c>
    </row>
    <row r="117" spans="2:11" ht="12.75">
      <c r="B117" s="8">
        <v>3293</v>
      </c>
      <c r="C117" s="7" t="s">
        <v>4</v>
      </c>
      <c r="D117" s="7"/>
      <c r="E117" s="7"/>
      <c r="F117" s="7"/>
      <c r="I117" s="25">
        <f>I198</f>
        <v>25000</v>
      </c>
      <c r="J117" s="25">
        <f>J198</f>
        <v>24485.11</v>
      </c>
      <c r="K117" s="60">
        <f t="shared" si="3"/>
        <v>97.94044000000001</v>
      </c>
    </row>
    <row r="118" spans="2:11" ht="12.75">
      <c r="B118" s="8">
        <v>3299</v>
      </c>
      <c r="C118" s="7" t="s">
        <v>39</v>
      </c>
      <c r="D118" s="7"/>
      <c r="E118" s="7"/>
      <c r="F118" s="7"/>
      <c r="I118" s="25">
        <f>SUM(I199+I461)</f>
        <v>17000</v>
      </c>
      <c r="J118" s="25">
        <v>10742.36</v>
      </c>
      <c r="K118" s="60">
        <f t="shared" si="3"/>
        <v>63.19035294117648</v>
      </c>
    </row>
    <row r="119" spans="2:11" ht="4.5" customHeight="1">
      <c r="B119" s="8"/>
      <c r="C119" s="7"/>
      <c r="D119" s="7"/>
      <c r="E119" s="7"/>
      <c r="F119" s="7"/>
      <c r="I119" s="25"/>
      <c r="J119" s="6"/>
      <c r="K119" s="63"/>
    </row>
    <row r="120" spans="2:11" ht="12.75">
      <c r="B120" s="5">
        <v>34</v>
      </c>
      <c r="C120" s="4" t="s">
        <v>19</v>
      </c>
      <c r="D120" s="8"/>
      <c r="E120" s="7"/>
      <c r="F120" s="7"/>
      <c r="I120" s="28">
        <f>I121</f>
        <v>11000</v>
      </c>
      <c r="J120" s="28">
        <f>J121</f>
        <v>10144.529999999999</v>
      </c>
      <c r="K120" s="59">
        <f t="shared" si="3"/>
        <v>92.22299999999998</v>
      </c>
    </row>
    <row r="121" spans="2:11" ht="14.25" customHeight="1">
      <c r="B121" s="8">
        <v>343</v>
      </c>
      <c r="C121" s="7" t="s">
        <v>40</v>
      </c>
      <c r="D121" s="7"/>
      <c r="E121" s="7"/>
      <c r="F121" s="7"/>
      <c r="G121" s="7"/>
      <c r="I121" s="25">
        <f>SUM(I122+I123)</f>
        <v>11000</v>
      </c>
      <c r="J121" s="25">
        <f>SUM(J122+J123)</f>
        <v>10144.529999999999</v>
      </c>
      <c r="K121" s="60">
        <f t="shared" si="3"/>
        <v>92.22299999999998</v>
      </c>
    </row>
    <row r="122" spans="2:11" ht="13.5" customHeight="1">
      <c r="B122" s="8">
        <v>3431</v>
      </c>
      <c r="C122" s="7" t="s">
        <v>41</v>
      </c>
      <c r="D122" s="7"/>
      <c r="E122" s="7"/>
      <c r="F122" s="7"/>
      <c r="I122" s="25">
        <f>I248</f>
        <v>5000</v>
      </c>
      <c r="J122" s="25">
        <f>J248</f>
        <v>4945.19</v>
      </c>
      <c r="K122" s="60">
        <f t="shared" si="3"/>
        <v>98.9038</v>
      </c>
    </row>
    <row r="123" spans="2:11" ht="12.75">
      <c r="B123" s="8">
        <v>3434</v>
      </c>
      <c r="C123" s="7" t="s">
        <v>89</v>
      </c>
      <c r="D123" s="7"/>
      <c r="E123" s="7"/>
      <c r="F123" s="7"/>
      <c r="I123" s="25">
        <f>I249</f>
        <v>6000</v>
      </c>
      <c r="J123" s="25">
        <f>J249</f>
        <v>5199.34</v>
      </c>
      <c r="K123" s="60">
        <f t="shared" si="3"/>
        <v>86.65566666666666</v>
      </c>
    </row>
    <row r="124" spans="2:11" ht="4.5" customHeight="1">
      <c r="B124" s="8"/>
      <c r="C124" s="7"/>
      <c r="D124" s="7"/>
      <c r="E124" s="7"/>
      <c r="F124" s="7"/>
      <c r="I124" s="25"/>
      <c r="J124" s="25"/>
      <c r="K124" s="60"/>
    </row>
    <row r="125" spans="2:11" ht="15" customHeight="1">
      <c r="B125" s="5">
        <v>37</v>
      </c>
      <c r="C125" s="4" t="s">
        <v>148</v>
      </c>
      <c r="D125" s="7"/>
      <c r="E125" s="7"/>
      <c r="F125" s="7"/>
      <c r="I125" s="28">
        <f>I126</f>
        <v>83000</v>
      </c>
      <c r="J125" s="28">
        <f>J126</f>
        <v>74179.34</v>
      </c>
      <c r="K125" s="59">
        <f t="shared" si="3"/>
        <v>89.37269879518071</v>
      </c>
    </row>
    <row r="126" spans="2:11" ht="13.5" customHeight="1">
      <c r="B126" s="8">
        <v>372</v>
      </c>
      <c r="C126" s="7" t="s">
        <v>125</v>
      </c>
      <c r="D126" s="7"/>
      <c r="E126" s="7"/>
      <c r="F126" s="7"/>
      <c r="I126" s="25">
        <f>I127</f>
        <v>83000</v>
      </c>
      <c r="J126" s="25">
        <f>J127</f>
        <v>74179.34</v>
      </c>
      <c r="K126" s="60">
        <f t="shared" si="3"/>
        <v>89.37269879518071</v>
      </c>
    </row>
    <row r="127" spans="2:11" ht="14.25" customHeight="1">
      <c r="B127" s="8">
        <v>3721</v>
      </c>
      <c r="C127" s="7" t="s">
        <v>127</v>
      </c>
      <c r="D127" s="7"/>
      <c r="E127" s="7"/>
      <c r="F127" s="7"/>
      <c r="I127" s="25">
        <f>SUM(I364+I386+I400+I406)</f>
        <v>83000</v>
      </c>
      <c r="J127" s="25">
        <f>SUM(J364+J386+J400+J406)</f>
        <v>74179.34</v>
      </c>
      <c r="K127" s="60">
        <f t="shared" si="3"/>
        <v>89.37269879518071</v>
      </c>
    </row>
    <row r="128" spans="2:11" ht="4.5" customHeight="1">
      <c r="B128" s="8"/>
      <c r="C128" s="7"/>
      <c r="D128" s="7"/>
      <c r="E128" s="7"/>
      <c r="F128" s="7"/>
      <c r="I128" s="25"/>
      <c r="J128" s="25"/>
      <c r="K128" s="63"/>
    </row>
    <row r="129" spans="2:11" ht="15">
      <c r="B129" s="5">
        <v>38</v>
      </c>
      <c r="C129" s="4" t="s">
        <v>42</v>
      </c>
      <c r="D129" s="7"/>
      <c r="E129" s="7"/>
      <c r="F129" s="7"/>
      <c r="I129" s="28">
        <f>I130</f>
        <v>273000</v>
      </c>
      <c r="J129" s="28">
        <f>J130</f>
        <v>333260.59</v>
      </c>
      <c r="K129" s="63">
        <f t="shared" si="3"/>
        <v>122.0734761904762</v>
      </c>
    </row>
    <row r="130" spans="2:11" ht="14.25" customHeight="1">
      <c r="B130" s="8">
        <v>381</v>
      </c>
      <c r="C130" s="7" t="s">
        <v>27</v>
      </c>
      <c r="D130" s="7"/>
      <c r="E130" s="7"/>
      <c r="F130" s="7"/>
      <c r="I130" s="25">
        <f>I131</f>
        <v>273000</v>
      </c>
      <c r="J130" s="25">
        <f>J131</f>
        <v>333260.59</v>
      </c>
      <c r="K130" s="63">
        <f t="shared" si="3"/>
        <v>122.0734761904762</v>
      </c>
    </row>
    <row r="131" spans="2:11" ht="14.25" customHeight="1">
      <c r="B131" s="8">
        <v>3811</v>
      </c>
      <c r="C131" s="7" t="s">
        <v>28</v>
      </c>
      <c r="D131" s="7"/>
      <c r="E131" s="7"/>
      <c r="F131" s="7"/>
      <c r="I131" s="25">
        <f>SUM(I353+I368+I389+I413+I428+I451+I466+I203)</f>
        <v>273000</v>
      </c>
      <c r="J131" s="25">
        <f>SUM(J353+J368+J389+J413+J428+J451+J466+J203)</f>
        <v>333260.59</v>
      </c>
      <c r="K131" s="63">
        <f t="shared" si="3"/>
        <v>122.0734761904762</v>
      </c>
    </row>
    <row r="132" spans="2:11" ht="10.5" customHeight="1">
      <c r="B132" s="8"/>
      <c r="C132" s="7"/>
      <c r="D132" s="7"/>
      <c r="E132" s="7"/>
      <c r="F132" s="7"/>
      <c r="I132" s="25"/>
      <c r="J132" s="6"/>
      <c r="K132" s="63"/>
    </row>
    <row r="133" spans="2:11" ht="15">
      <c r="B133" s="51" t="s">
        <v>93</v>
      </c>
      <c r="C133" s="7"/>
      <c r="D133" s="7"/>
      <c r="E133" s="7"/>
      <c r="F133" s="7"/>
      <c r="I133" s="25"/>
      <c r="J133" s="6"/>
      <c r="K133" s="63"/>
    </row>
    <row r="134" spans="2:11" ht="9.75" customHeight="1">
      <c r="B134" s="8"/>
      <c r="C134" s="7"/>
      <c r="D134" s="7"/>
      <c r="E134" s="7"/>
      <c r="F134" s="7"/>
      <c r="I134" s="25"/>
      <c r="J134" s="6"/>
      <c r="K134" s="63"/>
    </row>
    <row r="135" spans="2:11" ht="15">
      <c r="B135" s="29">
        <v>4</v>
      </c>
      <c r="C135" s="30" t="s">
        <v>20</v>
      </c>
      <c r="D135" s="31"/>
      <c r="E135" s="31"/>
      <c r="F135" s="31"/>
      <c r="G135" s="31"/>
      <c r="H135" s="31"/>
      <c r="I135" s="32">
        <f>SUM(I136+I140)</f>
        <v>657500</v>
      </c>
      <c r="J135" s="32">
        <f>SUM(J136+J140)</f>
        <v>643770.4299999999</v>
      </c>
      <c r="K135" s="63">
        <f t="shared" si="3"/>
        <v>97.91185247148289</v>
      </c>
    </row>
    <row r="136" spans="2:11" ht="12.75">
      <c r="B136" s="5">
        <v>41</v>
      </c>
      <c r="C136" s="4" t="s">
        <v>22</v>
      </c>
      <c r="D136" s="4"/>
      <c r="E136" s="4"/>
      <c r="F136" s="4"/>
      <c r="G136" s="4"/>
      <c r="H136" s="4"/>
      <c r="I136" s="28">
        <f>I137</f>
        <v>42000</v>
      </c>
      <c r="J136" s="28">
        <f>J137</f>
        <v>41839.94</v>
      </c>
      <c r="K136" s="59">
        <f t="shared" si="3"/>
        <v>99.61890476190477</v>
      </c>
    </row>
    <row r="137" spans="2:11" ht="12.75">
      <c r="B137" s="8">
        <v>411</v>
      </c>
      <c r="C137" s="7" t="s">
        <v>23</v>
      </c>
      <c r="D137" s="7"/>
      <c r="E137" s="7"/>
      <c r="F137" s="7"/>
      <c r="I137" s="25">
        <f>I138</f>
        <v>42000</v>
      </c>
      <c r="J137" s="25">
        <f>J138</f>
        <v>41839.94</v>
      </c>
      <c r="K137" s="60">
        <f t="shared" si="3"/>
        <v>99.61890476190477</v>
      </c>
    </row>
    <row r="138" spans="2:11" ht="14.25" customHeight="1">
      <c r="B138" s="8">
        <v>4111</v>
      </c>
      <c r="C138" s="7" t="s">
        <v>24</v>
      </c>
      <c r="D138" s="7"/>
      <c r="E138" s="7"/>
      <c r="F138" s="7"/>
      <c r="I138" s="25">
        <f>I374</f>
        <v>42000</v>
      </c>
      <c r="J138" s="25">
        <f>J374</f>
        <v>41839.94</v>
      </c>
      <c r="K138" s="60">
        <f t="shared" si="3"/>
        <v>99.61890476190477</v>
      </c>
    </row>
    <row r="139" spans="2:11" ht="4.5" customHeight="1">
      <c r="B139" s="8"/>
      <c r="C139" s="7"/>
      <c r="D139" s="7"/>
      <c r="E139" s="7"/>
      <c r="F139" s="7"/>
      <c r="I139" s="25"/>
      <c r="J139" s="25"/>
      <c r="K139" s="63"/>
    </row>
    <row r="140" spans="2:11" ht="15" customHeight="1">
      <c r="B140" s="5">
        <v>42</v>
      </c>
      <c r="C140" s="4" t="s">
        <v>25</v>
      </c>
      <c r="D140" s="4"/>
      <c r="E140" s="4"/>
      <c r="F140" s="4"/>
      <c r="G140" s="4"/>
      <c r="H140" s="4"/>
      <c r="I140" s="28">
        <f>SUM(I141+I143+I145+I147)</f>
        <v>615500</v>
      </c>
      <c r="J140" s="28">
        <f>SUM(J141+J143+J145+J147)</f>
        <v>601930.49</v>
      </c>
      <c r="K140" s="59">
        <f t="shared" si="3"/>
        <v>97.79536799350122</v>
      </c>
    </row>
    <row r="141" spans="2:11" ht="16.5" customHeight="1">
      <c r="B141" s="48">
        <v>421</v>
      </c>
      <c r="C141" s="49" t="s">
        <v>181</v>
      </c>
      <c r="D141" s="49"/>
      <c r="E141" s="49"/>
      <c r="F141" s="49"/>
      <c r="G141" s="49"/>
      <c r="H141" s="49"/>
      <c r="I141" s="50">
        <f>I142</f>
        <v>490000</v>
      </c>
      <c r="J141" s="50">
        <f>J142</f>
        <v>476379.53</v>
      </c>
      <c r="K141" s="60">
        <f t="shared" si="3"/>
        <v>97.22031224489797</v>
      </c>
    </row>
    <row r="142" spans="2:11" ht="16.5" customHeight="1">
      <c r="B142" s="48">
        <v>4214</v>
      </c>
      <c r="C142" s="54" t="s">
        <v>180</v>
      </c>
      <c r="D142" s="49"/>
      <c r="E142" s="49"/>
      <c r="F142" s="49"/>
      <c r="G142" s="49"/>
      <c r="H142" s="49"/>
      <c r="I142" s="50">
        <f>I303</f>
        <v>490000</v>
      </c>
      <c r="J142" s="50">
        <f>J303</f>
        <v>476379.53</v>
      </c>
      <c r="K142" s="60">
        <f t="shared" si="3"/>
        <v>97.22031224489797</v>
      </c>
    </row>
    <row r="143" spans="2:11" ht="16.5" customHeight="1">
      <c r="B143" s="48">
        <v>422</v>
      </c>
      <c r="C143" s="49" t="s">
        <v>21</v>
      </c>
      <c r="D143" s="49"/>
      <c r="E143" s="49"/>
      <c r="F143" s="49"/>
      <c r="G143" s="49"/>
      <c r="H143" s="49"/>
      <c r="I143" s="50">
        <f>SUM(I144:I144)</f>
        <v>39000</v>
      </c>
      <c r="J143" s="50">
        <f>SUM(J144:J144)</f>
        <v>38327.96</v>
      </c>
      <c r="K143" s="60">
        <f t="shared" si="3"/>
        <v>98.2768205128205</v>
      </c>
    </row>
    <row r="144" spans="2:11" ht="15" customHeight="1">
      <c r="B144" s="48">
        <v>4227</v>
      </c>
      <c r="C144" s="49" t="s">
        <v>112</v>
      </c>
      <c r="D144" s="49"/>
      <c r="E144" s="49"/>
      <c r="F144" s="49"/>
      <c r="G144" s="49"/>
      <c r="H144" s="49"/>
      <c r="I144" s="50">
        <f>SUM(I286+I322)</f>
        <v>39000</v>
      </c>
      <c r="J144" s="50">
        <f>SUM(J286+J322)</f>
        <v>38327.96</v>
      </c>
      <c r="K144" s="60">
        <f t="shared" si="3"/>
        <v>98.2768205128205</v>
      </c>
    </row>
    <row r="145" spans="2:11" ht="14.25" customHeight="1">
      <c r="B145" s="8">
        <v>423</v>
      </c>
      <c r="C145" s="7" t="s">
        <v>195</v>
      </c>
      <c r="D145" s="7"/>
      <c r="E145" s="7"/>
      <c r="F145" s="7"/>
      <c r="I145" s="25">
        <f>I146</f>
        <v>86000</v>
      </c>
      <c r="J145" s="25">
        <f>J146</f>
        <v>86977</v>
      </c>
      <c r="K145" s="60">
        <f>SUM(J145/I145)*100</f>
        <v>101.13604651162791</v>
      </c>
    </row>
    <row r="146" spans="2:11" ht="13.5" customHeight="1">
      <c r="B146" s="8">
        <v>4231</v>
      </c>
      <c r="C146" s="7" t="s">
        <v>196</v>
      </c>
      <c r="D146" s="7"/>
      <c r="E146" s="7"/>
      <c r="F146" s="7"/>
      <c r="I146" s="25">
        <v>86000</v>
      </c>
      <c r="J146" s="6">
        <v>86977</v>
      </c>
      <c r="K146" s="60">
        <f>SUM(J146/I146)*100</f>
        <v>101.13604651162791</v>
      </c>
    </row>
    <row r="147" spans="2:11" ht="17.25" customHeight="1">
      <c r="B147" s="48">
        <v>426</v>
      </c>
      <c r="C147" s="49" t="s">
        <v>154</v>
      </c>
      <c r="D147" s="49"/>
      <c r="E147" s="49"/>
      <c r="F147" s="49"/>
      <c r="G147" s="49"/>
      <c r="H147" s="49"/>
      <c r="I147" s="50">
        <f>I148</f>
        <v>500</v>
      </c>
      <c r="J147" s="50">
        <f>J148</f>
        <v>246</v>
      </c>
      <c r="K147" s="60">
        <f t="shared" si="3"/>
        <v>49.2</v>
      </c>
    </row>
    <row r="148" spans="2:11" ht="14.25" customHeight="1">
      <c r="B148" s="48">
        <v>4262</v>
      </c>
      <c r="C148" s="49" t="s">
        <v>158</v>
      </c>
      <c r="D148" s="49"/>
      <c r="E148" s="49"/>
      <c r="F148" s="49"/>
      <c r="G148" s="49"/>
      <c r="H148" s="49"/>
      <c r="I148" s="50">
        <f>I256</f>
        <v>500</v>
      </c>
      <c r="J148" s="50">
        <f>J256</f>
        <v>246</v>
      </c>
      <c r="K148" s="60">
        <f t="shared" si="3"/>
        <v>49.2</v>
      </c>
    </row>
    <row r="149" spans="2:11" ht="13.5" customHeight="1">
      <c r="B149" s="8"/>
      <c r="C149" s="8"/>
      <c r="I149" s="25"/>
      <c r="J149" s="6"/>
      <c r="K149" s="60"/>
    </row>
    <row r="150" spans="2:11" ht="16.5" customHeight="1">
      <c r="B150" s="1" t="s">
        <v>202</v>
      </c>
      <c r="C150" s="1"/>
      <c r="D150" s="1"/>
      <c r="E150" s="1"/>
      <c r="F150" s="77"/>
      <c r="G150" s="7"/>
      <c r="I150" s="27"/>
      <c r="K150" s="60"/>
    </row>
    <row r="151" spans="2:11" ht="9" customHeight="1">
      <c r="B151" s="8"/>
      <c r="C151" s="77"/>
      <c r="D151" s="77"/>
      <c r="E151" s="77"/>
      <c r="F151" s="77"/>
      <c r="G151" s="7"/>
      <c r="I151" s="27"/>
      <c r="K151" s="60"/>
    </row>
    <row r="152" spans="2:11" ht="15" customHeight="1">
      <c r="B152" s="61">
        <v>8</v>
      </c>
      <c r="C152" s="53" t="s">
        <v>203</v>
      </c>
      <c r="D152" s="53"/>
      <c r="E152" s="53"/>
      <c r="F152" s="53"/>
      <c r="G152" s="53"/>
      <c r="H152" s="53"/>
      <c r="I152" s="58">
        <f aca="true" t="shared" si="4" ref="I152:J154">I153</f>
        <v>81000</v>
      </c>
      <c r="J152" s="58">
        <f t="shared" si="4"/>
        <v>86977</v>
      </c>
      <c r="K152" s="59">
        <f t="shared" si="3"/>
        <v>107.37901234567902</v>
      </c>
    </row>
    <row r="153" spans="2:11" ht="14.25" customHeight="1">
      <c r="B153" s="61">
        <v>84</v>
      </c>
      <c r="C153" s="53" t="s">
        <v>204</v>
      </c>
      <c r="D153" s="53"/>
      <c r="E153" s="53"/>
      <c r="F153" s="53"/>
      <c r="G153" s="53"/>
      <c r="H153" s="53"/>
      <c r="I153" s="58">
        <f t="shared" si="4"/>
        <v>81000</v>
      </c>
      <c r="J153" s="58">
        <f t="shared" si="4"/>
        <v>86977</v>
      </c>
      <c r="K153" s="59">
        <f t="shared" si="3"/>
        <v>107.37901234567902</v>
      </c>
    </row>
    <row r="154" spans="2:11" ht="15.75" customHeight="1">
      <c r="B154" s="8">
        <v>845</v>
      </c>
      <c r="C154" s="7" t="s">
        <v>205</v>
      </c>
      <c r="D154" s="7"/>
      <c r="E154" s="7"/>
      <c r="F154" s="7"/>
      <c r="G154" s="7"/>
      <c r="I154" s="27">
        <f t="shared" si="4"/>
        <v>81000</v>
      </c>
      <c r="J154" s="6">
        <f t="shared" si="4"/>
        <v>86977</v>
      </c>
      <c r="K154" s="60">
        <f t="shared" si="3"/>
        <v>107.37901234567902</v>
      </c>
    </row>
    <row r="155" spans="2:11" ht="13.5" customHeight="1">
      <c r="B155" s="8">
        <v>8453</v>
      </c>
      <c r="C155" s="7" t="s">
        <v>205</v>
      </c>
      <c r="D155" s="7"/>
      <c r="E155" s="7"/>
      <c r="F155" s="7"/>
      <c r="G155" s="7"/>
      <c r="I155" s="27">
        <v>81000</v>
      </c>
      <c r="J155" s="6">
        <v>86977</v>
      </c>
      <c r="K155" s="60">
        <f t="shared" si="3"/>
        <v>107.37901234567902</v>
      </c>
    </row>
    <row r="156" spans="2:11" ht="5.25" customHeight="1">
      <c r="B156" s="8"/>
      <c r="C156" s="7"/>
      <c r="D156" s="7"/>
      <c r="E156" s="7"/>
      <c r="F156" s="7"/>
      <c r="G156" s="7"/>
      <c r="I156" s="27"/>
      <c r="J156" s="6"/>
      <c r="K156" s="60"/>
    </row>
    <row r="157" spans="2:11" ht="13.5" customHeight="1">
      <c r="B157" s="61">
        <v>5</v>
      </c>
      <c r="C157" s="53" t="s">
        <v>197</v>
      </c>
      <c r="D157" s="53"/>
      <c r="E157" s="53"/>
      <c r="F157" s="53"/>
      <c r="G157" s="53"/>
      <c r="H157" s="53"/>
      <c r="I157" s="58">
        <f aca="true" t="shared" si="5" ref="I157:J159">I158</f>
        <v>81000</v>
      </c>
      <c r="J157" s="58">
        <f t="shared" si="5"/>
        <v>81350.16</v>
      </c>
      <c r="K157" s="59">
        <f t="shared" si="3"/>
        <v>100.43229629629631</v>
      </c>
    </row>
    <row r="158" spans="2:11" ht="12.75">
      <c r="B158" s="61">
        <v>54</v>
      </c>
      <c r="C158" s="53" t="s">
        <v>198</v>
      </c>
      <c r="D158" s="53"/>
      <c r="E158" s="53"/>
      <c r="F158" s="53"/>
      <c r="G158" s="53"/>
      <c r="H158" s="53"/>
      <c r="I158" s="58">
        <f t="shared" si="5"/>
        <v>81000</v>
      </c>
      <c r="J158" s="58">
        <f t="shared" si="5"/>
        <v>81350.16</v>
      </c>
      <c r="K158" s="59">
        <f t="shared" si="3"/>
        <v>100.43229629629631</v>
      </c>
    </row>
    <row r="159" spans="2:11" ht="12.75">
      <c r="B159" s="8">
        <v>545</v>
      </c>
      <c r="C159" s="7" t="s">
        <v>206</v>
      </c>
      <c r="D159" s="7"/>
      <c r="E159" s="7"/>
      <c r="F159" s="7"/>
      <c r="G159" s="7"/>
      <c r="I159" s="27">
        <f t="shared" si="5"/>
        <v>81000</v>
      </c>
      <c r="J159" s="6">
        <f t="shared" si="5"/>
        <v>81350.16</v>
      </c>
      <c r="K159" s="60">
        <f t="shared" si="3"/>
        <v>100.43229629629631</v>
      </c>
    </row>
    <row r="160" spans="2:11" ht="12.75">
      <c r="B160" s="8">
        <v>5453</v>
      </c>
      <c r="C160" s="7" t="s">
        <v>206</v>
      </c>
      <c r="D160" s="7"/>
      <c r="E160" s="7"/>
      <c r="F160" s="7"/>
      <c r="G160" s="7"/>
      <c r="I160" s="27">
        <v>81000</v>
      </c>
      <c r="J160" s="6">
        <v>81350.16</v>
      </c>
      <c r="K160" s="60">
        <f t="shared" si="3"/>
        <v>100.43229629629631</v>
      </c>
    </row>
    <row r="161" spans="2:11" ht="45.75" customHeight="1">
      <c r="B161" s="2"/>
      <c r="C161" s="2"/>
      <c r="D161" s="2"/>
      <c r="E161" s="16"/>
      <c r="F161" s="16"/>
      <c r="G161" s="16"/>
      <c r="H161" s="16"/>
      <c r="I161" s="17"/>
      <c r="J161" s="6"/>
      <c r="K161" s="6"/>
    </row>
    <row r="162" spans="2:11" ht="20.25">
      <c r="B162" s="64" t="s">
        <v>190</v>
      </c>
      <c r="C162" s="16"/>
      <c r="D162" s="16"/>
      <c r="E162" s="4"/>
      <c r="F162" s="4" t="s">
        <v>187</v>
      </c>
      <c r="G162" s="30"/>
      <c r="H162" s="16"/>
      <c r="I162" s="17"/>
      <c r="J162" s="6"/>
      <c r="K162" s="6"/>
    </row>
    <row r="163" spans="2:11" ht="20.25">
      <c r="B163" s="15"/>
      <c r="C163" s="16"/>
      <c r="D163" s="16"/>
      <c r="E163" s="16"/>
      <c r="F163" s="16"/>
      <c r="G163" s="52" t="s">
        <v>186</v>
      </c>
      <c r="H163" s="16"/>
      <c r="I163" s="17"/>
      <c r="J163" s="6"/>
      <c r="K163" s="6"/>
    </row>
    <row r="164" spans="2:11" ht="14.25">
      <c r="B164" s="31" t="s">
        <v>230</v>
      </c>
      <c r="C164" s="31"/>
      <c r="D164" s="31"/>
      <c r="E164" s="31"/>
      <c r="F164" s="31"/>
      <c r="G164" s="31"/>
      <c r="H164" s="31"/>
      <c r="I164" s="37"/>
      <c r="J164" s="6"/>
      <c r="K164" s="6"/>
    </row>
    <row r="165" spans="2:11" ht="14.25">
      <c r="B165" s="31"/>
      <c r="C165" s="31"/>
      <c r="D165" s="31"/>
      <c r="E165" s="31"/>
      <c r="F165" s="31"/>
      <c r="G165" s="31"/>
      <c r="H165" s="31"/>
      <c r="I165" s="37"/>
      <c r="J165" s="6"/>
      <c r="K165" s="6"/>
    </row>
    <row r="166" spans="2:11" ht="2.25" customHeight="1">
      <c r="B166" s="7"/>
      <c r="J166" s="6"/>
      <c r="K166" s="68"/>
    </row>
    <row r="167" spans="2:11" ht="15.75">
      <c r="B167" s="1" t="s">
        <v>106</v>
      </c>
      <c r="C167" s="2"/>
      <c r="D167" s="2"/>
      <c r="E167" s="2"/>
      <c r="F167" s="2"/>
      <c r="G167" s="2"/>
      <c r="H167" s="2"/>
      <c r="I167" s="33">
        <f>I169</f>
        <v>497200</v>
      </c>
      <c r="J167" s="33">
        <f>J169</f>
        <v>558749.5800000001</v>
      </c>
      <c r="K167" s="76">
        <f aca="true" t="shared" si="6" ref="K167:K172">SUM(J167/I167)*100</f>
        <v>112.37923974255834</v>
      </c>
    </row>
    <row r="168" spans="2:11" ht="15.75">
      <c r="B168" s="1"/>
      <c r="C168" s="62" t="s">
        <v>105</v>
      </c>
      <c r="D168" s="62"/>
      <c r="E168" s="62"/>
      <c r="F168" s="2"/>
      <c r="G168" s="2"/>
      <c r="H168" s="2"/>
      <c r="I168" s="33"/>
      <c r="J168" s="33"/>
      <c r="K168" s="59"/>
    </row>
    <row r="169" spans="2:11" ht="15">
      <c r="B169" s="30" t="s">
        <v>219</v>
      </c>
      <c r="C169" s="30"/>
      <c r="D169" s="30"/>
      <c r="E169" s="30"/>
      <c r="F169" s="30"/>
      <c r="G169" s="30"/>
      <c r="H169" s="31"/>
      <c r="I169" s="65">
        <f>I171</f>
        <v>497200</v>
      </c>
      <c r="J169" s="65">
        <f>J171</f>
        <v>558749.5800000001</v>
      </c>
      <c r="K169" s="63">
        <f t="shared" si="6"/>
        <v>112.37923974255834</v>
      </c>
    </row>
    <row r="170" spans="2:11" ht="15">
      <c r="B170" s="4"/>
      <c r="C170" s="4" t="s">
        <v>94</v>
      </c>
      <c r="D170" s="4"/>
      <c r="E170" s="4"/>
      <c r="F170" s="4"/>
      <c r="G170" s="4"/>
      <c r="H170" s="7"/>
      <c r="I170" s="65"/>
      <c r="J170" s="65"/>
      <c r="K170" s="59"/>
    </row>
    <row r="171" spans="2:11" ht="15">
      <c r="B171" s="4"/>
      <c r="C171" s="4" t="s">
        <v>218</v>
      </c>
      <c r="D171" s="4"/>
      <c r="E171" s="4"/>
      <c r="F171" s="4"/>
      <c r="G171" s="4"/>
      <c r="H171" s="7"/>
      <c r="I171" s="65">
        <f>I172</f>
        <v>497200</v>
      </c>
      <c r="J171" s="65">
        <f>J172</f>
        <v>558749.5800000001</v>
      </c>
      <c r="K171" s="59">
        <f t="shared" si="6"/>
        <v>112.37923974255834</v>
      </c>
    </row>
    <row r="172" spans="2:11" ht="15">
      <c r="B172" s="30"/>
      <c r="C172" s="53" t="s">
        <v>95</v>
      </c>
      <c r="D172" s="52"/>
      <c r="E172" s="52"/>
      <c r="F172" s="52"/>
      <c r="G172" s="52"/>
      <c r="H172" s="64"/>
      <c r="I172" s="65">
        <f>SUM(I174+I205+I210)</f>
        <v>497200</v>
      </c>
      <c r="J172" s="65">
        <f>SUM(J174+J205+J210)</f>
        <v>558749.5800000001</v>
      </c>
      <c r="K172" s="59">
        <f t="shared" si="6"/>
        <v>112.37923974255834</v>
      </c>
    </row>
    <row r="173" spans="2:11" ht="6" customHeight="1">
      <c r="B173" s="30"/>
      <c r="C173" s="52"/>
      <c r="D173" s="52"/>
      <c r="E173" s="52"/>
      <c r="F173" s="52"/>
      <c r="G173" s="52"/>
      <c r="H173" s="64"/>
      <c r="I173" s="65"/>
      <c r="J173" s="65"/>
      <c r="K173" s="59"/>
    </row>
    <row r="174" spans="2:11" ht="12.75">
      <c r="B174" s="5">
        <v>3</v>
      </c>
      <c r="C174" s="4" t="s">
        <v>0</v>
      </c>
      <c r="D174" s="4"/>
      <c r="E174" s="4"/>
      <c r="F174" s="4"/>
      <c r="G174" s="4"/>
      <c r="H174" s="4"/>
      <c r="I174" s="28">
        <f>SUM(I175+I184+I201)</f>
        <v>330200</v>
      </c>
      <c r="J174" s="28">
        <f>SUM(J175+J184+J201)</f>
        <v>390422.42000000004</v>
      </c>
      <c r="K174" s="59">
        <f aca="true" t="shared" si="7" ref="K174:K199">SUM(J174/I174)*100</f>
        <v>118.2381647486372</v>
      </c>
    </row>
    <row r="175" spans="2:11" ht="12.75">
      <c r="B175" s="5">
        <v>31</v>
      </c>
      <c r="C175" s="4" t="s">
        <v>6</v>
      </c>
      <c r="D175" s="4"/>
      <c r="E175" s="4"/>
      <c r="F175" s="4"/>
      <c r="G175" s="4"/>
      <c r="H175" s="4"/>
      <c r="I175" s="21">
        <f>SUM(I176+I178+I180)</f>
        <v>110500</v>
      </c>
      <c r="J175" s="21">
        <f>SUM(J176+J178+J180)</f>
        <v>108870.28</v>
      </c>
      <c r="K175" s="59">
        <f t="shared" si="7"/>
        <v>98.52514027149321</v>
      </c>
    </row>
    <row r="176" spans="2:11" ht="12.75">
      <c r="B176" s="8">
        <v>311</v>
      </c>
      <c r="C176" s="3" t="s">
        <v>78</v>
      </c>
      <c r="I176" s="6">
        <f>I177</f>
        <v>92000</v>
      </c>
      <c r="J176" s="6">
        <f>J177</f>
        <v>91824.5</v>
      </c>
      <c r="K176" s="60">
        <f t="shared" si="7"/>
        <v>99.80923913043478</v>
      </c>
    </row>
    <row r="177" spans="2:11" ht="15" customHeight="1">
      <c r="B177" s="8">
        <v>3111</v>
      </c>
      <c r="C177" s="3" t="s">
        <v>7</v>
      </c>
      <c r="I177" s="6">
        <v>92000</v>
      </c>
      <c r="J177" s="6">
        <v>91824.5</v>
      </c>
      <c r="K177" s="60">
        <f t="shared" si="7"/>
        <v>99.80923913043478</v>
      </c>
    </row>
    <row r="178" spans="2:11" ht="12.75">
      <c r="B178" s="8">
        <v>312</v>
      </c>
      <c r="C178" s="19" t="s">
        <v>8</v>
      </c>
      <c r="I178" s="6">
        <f>I179</f>
        <v>2500</v>
      </c>
      <c r="J178" s="6">
        <f>J179</f>
        <v>2500</v>
      </c>
      <c r="K178" s="60">
        <f t="shared" si="7"/>
        <v>100</v>
      </c>
    </row>
    <row r="179" spans="2:11" ht="14.25" customHeight="1">
      <c r="B179" s="8">
        <v>3121</v>
      </c>
      <c r="C179" s="19" t="s">
        <v>8</v>
      </c>
      <c r="I179" s="6">
        <v>2500</v>
      </c>
      <c r="J179" s="6">
        <v>2500</v>
      </c>
      <c r="K179" s="60">
        <f t="shared" si="7"/>
        <v>100</v>
      </c>
    </row>
    <row r="180" spans="2:11" ht="14.25" customHeight="1">
      <c r="B180" s="8">
        <v>313</v>
      </c>
      <c r="C180" s="19" t="s">
        <v>79</v>
      </c>
      <c r="I180" s="6">
        <f>SUM(I181+I182)</f>
        <v>16000</v>
      </c>
      <c r="J180" s="6">
        <f>SUM(J181+J182)</f>
        <v>14545.78</v>
      </c>
      <c r="K180" s="60">
        <f t="shared" si="7"/>
        <v>90.911125</v>
      </c>
    </row>
    <row r="181" spans="2:11" ht="12.75">
      <c r="B181" s="8">
        <v>3132</v>
      </c>
      <c r="C181" s="7" t="s">
        <v>30</v>
      </c>
      <c r="D181" s="7"/>
      <c r="E181" s="7"/>
      <c r="F181" s="7"/>
      <c r="I181" s="25">
        <v>14200</v>
      </c>
      <c r="J181" s="25">
        <v>13045.86</v>
      </c>
      <c r="K181" s="60">
        <f t="shared" si="7"/>
        <v>91.87225352112677</v>
      </c>
    </row>
    <row r="182" spans="2:11" ht="14.25" customHeight="1">
      <c r="B182" s="8">
        <v>3133</v>
      </c>
      <c r="C182" s="7" t="s">
        <v>31</v>
      </c>
      <c r="D182" s="7"/>
      <c r="E182" s="7"/>
      <c r="F182" s="7"/>
      <c r="I182" s="25">
        <v>1800</v>
      </c>
      <c r="J182" s="25">
        <v>1499.92</v>
      </c>
      <c r="K182" s="60">
        <f t="shared" si="7"/>
        <v>83.3288888888889</v>
      </c>
    </row>
    <row r="183" spans="2:11" ht="4.5" customHeight="1">
      <c r="B183" s="5"/>
      <c r="C183" s="4"/>
      <c r="D183" s="4"/>
      <c r="E183" s="4"/>
      <c r="F183" s="4"/>
      <c r="G183" s="4"/>
      <c r="H183" s="4"/>
      <c r="I183" s="28"/>
      <c r="J183" s="6"/>
      <c r="K183" s="63"/>
    </row>
    <row r="184" spans="2:11" ht="14.25" customHeight="1">
      <c r="B184" s="5">
        <v>32</v>
      </c>
      <c r="C184" s="4" t="s">
        <v>10</v>
      </c>
      <c r="D184" s="4"/>
      <c r="E184" s="4"/>
      <c r="F184" s="4"/>
      <c r="G184" s="4"/>
      <c r="H184" s="4"/>
      <c r="I184" s="28">
        <f>SUM(I185+I187+I190+I195)</f>
        <v>210700</v>
      </c>
      <c r="J184" s="28">
        <f>SUM(J185+J187+J190+J195)</f>
        <v>194741.76</v>
      </c>
      <c r="K184" s="59">
        <f t="shared" si="7"/>
        <v>92.42608448030374</v>
      </c>
    </row>
    <row r="185" spans="2:11" ht="16.5" customHeight="1">
      <c r="B185" s="8">
        <v>321</v>
      </c>
      <c r="C185" s="7" t="s">
        <v>82</v>
      </c>
      <c r="D185" s="7"/>
      <c r="E185" s="7"/>
      <c r="F185" s="7"/>
      <c r="G185" s="7"/>
      <c r="H185" s="7"/>
      <c r="I185" s="25">
        <f>I186</f>
        <v>5000</v>
      </c>
      <c r="J185" s="6">
        <f>J186</f>
        <v>4947.31</v>
      </c>
      <c r="K185" s="60">
        <f t="shared" si="7"/>
        <v>98.9462</v>
      </c>
    </row>
    <row r="186" spans="2:11" ht="12.75">
      <c r="B186" s="8">
        <v>3211</v>
      </c>
      <c r="C186" s="7" t="s">
        <v>83</v>
      </c>
      <c r="D186" s="7"/>
      <c r="E186" s="7"/>
      <c r="F186" s="7"/>
      <c r="G186" s="7"/>
      <c r="H186" s="7"/>
      <c r="I186" s="25">
        <v>5000</v>
      </c>
      <c r="J186" s="6">
        <v>4947.31</v>
      </c>
      <c r="K186" s="60">
        <f t="shared" si="7"/>
        <v>98.9462</v>
      </c>
    </row>
    <row r="187" spans="2:11" ht="12.75">
      <c r="B187" s="8">
        <v>322</v>
      </c>
      <c r="C187" s="7" t="s">
        <v>11</v>
      </c>
      <c r="D187" s="7"/>
      <c r="E187" s="7"/>
      <c r="F187" s="7"/>
      <c r="G187" s="7"/>
      <c r="H187" s="7"/>
      <c r="I187" s="25">
        <f>I188+I189</f>
        <v>21200</v>
      </c>
      <c r="J187" s="25">
        <f>J188+J189</f>
        <v>16699.98</v>
      </c>
      <c r="K187" s="60">
        <f t="shared" si="7"/>
        <v>78.77349056603774</v>
      </c>
    </row>
    <row r="188" spans="2:11" ht="12.75">
      <c r="B188" s="8">
        <v>3223</v>
      </c>
      <c r="C188" s="7" t="s">
        <v>13</v>
      </c>
      <c r="D188" s="7"/>
      <c r="E188" s="7"/>
      <c r="F188" s="7"/>
      <c r="G188" s="7"/>
      <c r="H188" s="7"/>
      <c r="I188" s="25">
        <v>18000</v>
      </c>
      <c r="J188" s="25">
        <v>13514.28</v>
      </c>
      <c r="K188" s="60">
        <f t="shared" si="7"/>
        <v>75.07933333333334</v>
      </c>
    </row>
    <row r="189" spans="2:11" ht="12.75" customHeight="1">
      <c r="B189" s="8">
        <v>3225</v>
      </c>
      <c r="C189" s="56" t="s">
        <v>76</v>
      </c>
      <c r="D189" s="56"/>
      <c r="E189" s="7"/>
      <c r="F189" s="7"/>
      <c r="G189" s="7"/>
      <c r="H189" s="7"/>
      <c r="I189" s="25">
        <v>3200</v>
      </c>
      <c r="J189" s="25">
        <v>3185.7</v>
      </c>
      <c r="K189" s="60">
        <f t="shared" si="7"/>
        <v>99.553125</v>
      </c>
    </row>
    <row r="190" spans="2:11" ht="12.75">
      <c r="B190" s="9">
        <v>323</v>
      </c>
      <c r="C190" s="3" t="s">
        <v>1</v>
      </c>
      <c r="I190" s="27">
        <f>SUM(I191:I194)</f>
        <v>82000</v>
      </c>
      <c r="J190" s="27">
        <f>SUM(J191+J192+J193+J194)</f>
        <v>77890.85</v>
      </c>
      <c r="K190" s="60">
        <f t="shared" si="7"/>
        <v>94.98884146341464</v>
      </c>
    </row>
    <row r="191" spans="2:11" ht="12.75">
      <c r="B191" s="9">
        <v>3232</v>
      </c>
      <c r="C191" s="3" t="s">
        <v>14</v>
      </c>
      <c r="I191" s="27">
        <v>14000</v>
      </c>
      <c r="J191" s="27">
        <v>12127.24</v>
      </c>
      <c r="K191" s="60">
        <f t="shared" si="7"/>
        <v>86.62314285714285</v>
      </c>
    </row>
    <row r="192" spans="2:11" ht="12" customHeight="1">
      <c r="B192" s="9">
        <v>3233</v>
      </c>
      <c r="C192" s="54" t="s">
        <v>15</v>
      </c>
      <c r="D192" s="49"/>
      <c r="E192" s="49"/>
      <c r="F192" s="49"/>
      <c r="I192" s="27">
        <v>5000</v>
      </c>
      <c r="J192" s="27">
        <v>4000</v>
      </c>
      <c r="K192" s="60">
        <f t="shared" si="7"/>
        <v>80</v>
      </c>
    </row>
    <row r="193" spans="2:11" ht="12.75" customHeight="1">
      <c r="B193" s="9">
        <v>3237</v>
      </c>
      <c r="C193" s="3" t="s">
        <v>2</v>
      </c>
      <c r="I193" s="27">
        <v>53000</v>
      </c>
      <c r="J193" s="27">
        <v>52664.3</v>
      </c>
      <c r="K193" s="60">
        <f t="shared" si="7"/>
        <v>99.36660377358491</v>
      </c>
    </row>
    <row r="194" spans="2:11" ht="14.25" customHeight="1">
      <c r="B194" s="9">
        <v>3239</v>
      </c>
      <c r="C194" s="19" t="s">
        <v>17</v>
      </c>
      <c r="I194" s="27">
        <v>10000</v>
      </c>
      <c r="J194" s="25">
        <v>9099.31</v>
      </c>
      <c r="K194" s="60">
        <f t="shared" si="7"/>
        <v>90.9931</v>
      </c>
    </row>
    <row r="195" spans="2:11" ht="13.5" customHeight="1">
      <c r="B195" s="9">
        <v>329</v>
      </c>
      <c r="C195" s="19" t="s">
        <v>3</v>
      </c>
      <c r="I195" s="27">
        <f>SUM(I196+I197+I198+I199)</f>
        <v>102500</v>
      </c>
      <c r="J195" s="27">
        <f>SUM(J196+J197+J198+J199)</f>
        <v>95203.62000000001</v>
      </c>
      <c r="K195" s="60">
        <f t="shared" si="7"/>
        <v>92.88158048780488</v>
      </c>
    </row>
    <row r="196" spans="2:11" ht="12" customHeight="1">
      <c r="B196" s="9">
        <v>3291</v>
      </c>
      <c r="C196" s="7" t="s">
        <v>77</v>
      </c>
      <c r="I196" s="27">
        <v>60000</v>
      </c>
      <c r="J196" s="27">
        <v>57548.24</v>
      </c>
      <c r="K196" s="60">
        <f t="shared" si="7"/>
        <v>95.91373333333333</v>
      </c>
    </row>
    <row r="197" spans="2:11" ht="13.5" customHeight="1">
      <c r="B197" s="8">
        <v>3292</v>
      </c>
      <c r="C197" s="14" t="s">
        <v>18</v>
      </c>
      <c r="D197" s="7"/>
      <c r="E197" s="7"/>
      <c r="F197" s="7"/>
      <c r="G197" s="7"/>
      <c r="H197" s="7"/>
      <c r="I197" s="25">
        <v>5500</v>
      </c>
      <c r="J197" s="25">
        <v>5387.06</v>
      </c>
      <c r="K197" s="60">
        <f t="shared" si="7"/>
        <v>97.94654545454546</v>
      </c>
    </row>
    <row r="198" spans="2:11" ht="13.5" customHeight="1">
      <c r="B198" s="9">
        <v>3293</v>
      </c>
      <c r="C198" s="19" t="s">
        <v>4</v>
      </c>
      <c r="I198" s="27">
        <v>25000</v>
      </c>
      <c r="J198" s="27">
        <v>24485.11</v>
      </c>
      <c r="K198" s="60">
        <f t="shared" si="7"/>
        <v>97.94044000000001</v>
      </c>
    </row>
    <row r="199" spans="2:11" ht="12.75">
      <c r="B199" s="9">
        <v>3299</v>
      </c>
      <c r="C199" s="19" t="s">
        <v>3</v>
      </c>
      <c r="I199" s="27">
        <v>12000</v>
      </c>
      <c r="J199" s="27">
        <v>7783.21</v>
      </c>
      <c r="K199" s="60">
        <f t="shared" si="7"/>
        <v>64.86008333333334</v>
      </c>
    </row>
    <row r="200" spans="2:11" ht="5.25" customHeight="1">
      <c r="B200" s="34"/>
      <c r="C200" s="7"/>
      <c r="D200" s="7"/>
      <c r="E200" s="7"/>
      <c r="F200" s="7"/>
      <c r="G200" s="7"/>
      <c r="I200" s="27"/>
      <c r="J200" s="6"/>
      <c r="K200" s="63"/>
    </row>
    <row r="201" spans="2:11" ht="12.75">
      <c r="B201" s="5">
        <v>38</v>
      </c>
      <c r="C201" s="4" t="s">
        <v>5</v>
      </c>
      <c r="D201" s="4"/>
      <c r="E201" s="4"/>
      <c r="F201" s="4"/>
      <c r="G201" s="4"/>
      <c r="H201" s="4"/>
      <c r="I201" s="21">
        <f>I202</f>
        <v>9000</v>
      </c>
      <c r="J201" s="21">
        <f>J202</f>
        <v>86810.38</v>
      </c>
      <c r="K201" s="59">
        <f>SUM(J201/I201)*100</f>
        <v>964.5597777777779</v>
      </c>
    </row>
    <row r="202" spans="2:11" ht="12.75">
      <c r="B202" s="34">
        <v>381</v>
      </c>
      <c r="C202" s="14" t="s">
        <v>27</v>
      </c>
      <c r="D202" s="7"/>
      <c r="E202" s="7"/>
      <c r="F202" s="7"/>
      <c r="G202" s="7"/>
      <c r="I202" s="6">
        <f>I203</f>
        <v>9000</v>
      </c>
      <c r="J202" s="6">
        <f>J203</f>
        <v>86810.38</v>
      </c>
      <c r="K202" s="60">
        <f>SUM(J202/I202)*100</f>
        <v>964.5597777777779</v>
      </c>
    </row>
    <row r="203" spans="2:11" ht="12.75">
      <c r="B203" s="34">
        <v>3811</v>
      </c>
      <c r="C203" s="14" t="s">
        <v>28</v>
      </c>
      <c r="D203" s="7"/>
      <c r="E203" s="7"/>
      <c r="F203" s="7"/>
      <c r="G203" s="7"/>
      <c r="I203" s="6">
        <v>9000</v>
      </c>
      <c r="J203" s="6">
        <v>86810.38</v>
      </c>
      <c r="K203" s="60">
        <f>SUM(J203/I203)*100</f>
        <v>964.5597777777779</v>
      </c>
    </row>
    <row r="204" spans="2:11" ht="12.75">
      <c r="B204" s="13"/>
      <c r="C204" s="19"/>
      <c r="J204" s="6"/>
      <c r="K204" s="59"/>
    </row>
    <row r="205" spans="2:11" ht="12.75">
      <c r="B205" s="5">
        <v>4</v>
      </c>
      <c r="C205" s="4" t="s">
        <v>20</v>
      </c>
      <c r="D205" s="4"/>
      <c r="E205" s="4"/>
      <c r="F205" s="4"/>
      <c r="G205" s="4"/>
      <c r="H205" s="4"/>
      <c r="I205" s="28">
        <f aca="true" t="shared" si="8" ref="I205:J207">I206</f>
        <v>86000</v>
      </c>
      <c r="J205" s="28">
        <f t="shared" si="8"/>
        <v>86977</v>
      </c>
      <c r="K205" s="59">
        <f aca="true" t="shared" si="9" ref="K205:K236">SUM(J205/I205)*100</f>
        <v>101.13604651162791</v>
      </c>
    </row>
    <row r="206" spans="2:11" ht="12.75">
      <c r="B206" s="5">
        <v>42</v>
      </c>
      <c r="C206" s="4" t="s">
        <v>80</v>
      </c>
      <c r="D206" s="4"/>
      <c r="E206" s="4"/>
      <c r="F206" s="4"/>
      <c r="G206" s="4"/>
      <c r="H206" s="4"/>
      <c r="I206" s="28">
        <f t="shared" si="8"/>
        <v>86000</v>
      </c>
      <c r="J206" s="28">
        <f t="shared" si="8"/>
        <v>86977</v>
      </c>
      <c r="K206" s="59">
        <f t="shared" si="9"/>
        <v>101.13604651162791</v>
      </c>
    </row>
    <row r="207" spans="2:11" ht="12.75">
      <c r="B207" s="8">
        <v>423</v>
      </c>
      <c r="C207" s="7" t="s">
        <v>195</v>
      </c>
      <c r="D207" s="7"/>
      <c r="E207" s="7"/>
      <c r="F207" s="7"/>
      <c r="I207" s="25">
        <f t="shared" si="8"/>
        <v>86000</v>
      </c>
      <c r="J207" s="25">
        <f t="shared" si="8"/>
        <v>86977</v>
      </c>
      <c r="K207" s="60">
        <f t="shared" si="9"/>
        <v>101.13604651162791</v>
      </c>
    </row>
    <row r="208" spans="2:11" ht="12.75">
      <c r="B208" s="8">
        <v>4231</v>
      </c>
      <c r="C208" s="7" t="s">
        <v>196</v>
      </c>
      <c r="D208" s="7"/>
      <c r="E208" s="7"/>
      <c r="F208" s="7"/>
      <c r="I208" s="25">
        <v>86000</v>
      </c>
      <c r="J208" s="6">
        <v>86977</v>
      </c>
      <c r="K208" s="60">
        <f t="shared" si="9"/>
        <v>101.13604651162791</v>
      </c>
    </row>
    <row r="209" spans="2:11" ht="5.25" customHeight="1">
      <c r="B209" s="8"/>
      <c r="C209" s="7"/>
      <c r="D209" s="7"/>
      <c r="E209" s="7"/>
      <c r="F209" s="7"/>
      <c r="I209" s="25"/>
      <c r="J209" s="6"/>
      <c r="K209" s="60"/>
    </row>
    <row r="210" spans="2:11" ht="12.75">
      <c r="B210" s="61">
        <v>5</v>
      </c>
      <c r="C210" s="53" t="s">
        <v>197</v>
      </c>
      <c r="D210" s="53"/>
      <c r="E210" s="53"/>
      <c r="F210" s="53"/>
      <c r="G210" s="53"/>
      <c r="H210" s="53"/>
      <c r="I210" s="58">
        <f aca="true" t="shared" si="10" ref="I210:J212">I211</f>
        <v>81000</v>
      </c>
      <c r="J210" s="58">
        <f t="shared" si="10"/>
        <v>81350.16</v>
      </c>
      <c r="K210" s="60">
        <f>SUM(J210/I210)*100</f>
        <v>100.43229629629631</v>
      </c>
    </row>
    <row r="211" spans="2:11" ht="15.75" customHeight="1">
      <c r="B211" s="61">
        <v>54</v>
      </c>
      <c r="C211" s="53" t="s">
        <v>198</v>
      </c>
      <c r="D211" s="53"/>
      <c r="E211" s="53"/>
      <c r="F211" s="53"/>
      <c r="G211" s="53"/>
      <c r="H211" s="53"/>
      <c r="I211" s="58">
        <f t="shared" si="10"/>
        <v>81000</v>
      </c>
      <c r="J211" s="58">
        <f t="shared" si="10"/>
        <v>81350.16</v>
      </c>
      <c r="K211" s="60">
        <f>SUM(J211/I211)*100</f>
        <v>100.43229629629631</v>
      </c>
    </row>
    <row r="212" spans="2:11" ht="12.75">
      <c r="B212" s="8">
        <v>545</v>
      </c>
      <c r="C212" s="7" t="s">
        <v>199</v>
      </c>
      <c r="D212" s="7"/>
      <c r="E212" s="7"/>
      <c r="F212" s="7"/>
      <c r="I212" s="25">
        <f t="shared" si="10"/>
        <v>81000</v>
      </c>
      <c r="J212" s="25">
        <f t="shared" si="10"/>
        <v>81350.16</v>
      </c>
      <c r="K212" s="60">
        <f>SUM(J212/I212)*100</f>
        <v>100.43229629629631</v>
      </c>
    </row>
    <row r="213" spans="2:11" ht="12.75">
      <c r="B213" s="8">
        <v>5453</v>
      </c>
      <c r="C213" s="7" t="s">
        <v>200</v>
      </c>
      <c r="D213" s="7"/>
      <c r="E213" s="7"/>
      <c r="F213" s="7"/>
      <c r="I213" s="25">
        <v>81000</v>
      </c>
      <c r="J213" s="6">
        <v>81350.16</v>
      </c>
      <c r="K213" s="60">
        <f>SUM(J213/I213)*100</f>
        <v>100.43229629629631</v>
      </c>
    </row>
    <row r="214" spans="2:11" ht="12.75">
      <c r="B214" s="34"/>
      <c r="C214" s="14"/>
      <c r="D214" s="7"/>
      <c r="E214" s="7"/>
      <c r="F214" s="7"/>
      <c r="G214" s="7"/>
      <c r="J214" s="6"/>
      <c r="K214" s="60"/>
    </row>
    <row r="215" spans="2:11" ht="15.75">
      <c r="B215" s="1" t="s">
        <v>87</v>
      </c>
      <c r="C215" s="2"/>
      <c r="D215" s="2"/>
      <c r="E215" s="2"/>
      <c r="F215" s="2"/>
      <c r="G215" s="2"/>
      <c r="H215" s="2"/>
      <c r="I215" s="33">
        <f aca="true" t="shared" si="11" ref="I215:J217">I216</f>
        <v>252000</v>
      </c>
      <c r="J215" s="33">
        <f t="shared" si="11"/>
        <v>250070.72</v>
      </c>
      <c r="K215" s="63">
        <f t="shared" si="9"/>
        <v>99.2344126984127</v>
      </c>
    </row>
    <row r="216" spans="2:11" ht="15">
      <c r="B216" s="30" t="s">
        <v>169</v>
      </c>
      <c r="C216" s="30"/>
      <c r="D216" s="30"/>
      <c r="E216" s="30"/>
      <c r="F216" s="30"/>
      <c r="G216" s="30"/>
      <c r="H216" s="31"/>
      <c r="I216" s="32">
        <f t="shared" si="11"/>
        <v>252000</v>
      </c>
      <c r="J216" s="32">
        <f t="shared" si="11"/>
        <v>250070.72</v>
      </c>
      <c r="K216" s="63">
        <f t="shared" si="9"/>
        <v>99.2344126984127</v>
      </c>
    </row>
    <row r="217" spans="2:11" ht="13.5" customHeight="1">
      <c r="B217" s="30"/>
      <c r="C217" s="4" t="s">
        <v>94</v>
      </c>
      <c r="D217" s="4"/>
      <c r="E217" s="4"/>
      <c r="F217" s="4"/>
      <c r="G217" s="4"/>
      <c r="H217" s="31"/>
      <c r="I217" s="32">
        <f t="shared" si="11"/>
        <v>252000</v>
      </c>
      <c r="J217" s="32">
        <f t="shared" si="11"/>
        <v>250070.72</v>
      </c>
      <c r="K217" s="63">
        <f t="shared" si="9"/>
        <v>99.2344126984127</v>
      </c>
    </row>
    <row r="218" spans="2:11" ht="15">
      <c r="B218" s="30"/>
      <c r="C218" s="4" t="s">
        <v>107</v>
      </c>
      <c r="D218" s="4"/>
      <c r="E218" s="4"/>
      <c r="F218" s="4"/>
      <c r="G218" s="4"/>
      <c r="H218" s="31"/>
      <c r="I218" s="32">
        <f>SUM(I219+I253)</f>
        <v>252000</v>
      </c>
      <c r="J218" s="32">
        <f>SUM(J219+J253)</f>
        <v>250070.72</v>
      </c>
      <c r="K218" s="63">
        <f t="shared" si="9"/>
        <v>99.2344126984127</v>
      </c>
    </row>
    <row r="219" spans="2:11" ht="15">
      <c r="B219" s="30"/>
      <c r="C219" s="4" t="s">
        <v>96</v>
      </c>
      <c r="D219" s="4"/>
      <c r="E219" s="4"/>
      <c r="F219" s="4"/>
      <c r="G219" s="4"/>
      <c r="H219" s="31"/>
      <c r="I219" s="32">
        <f>I220</f>
        <v>251500</v>
      </c>
      <c r="J219" s="32">
        <f>J220</f>
        <v>249824.72</v>
      </c>
      <c r="K219" s="63">
        <f t="shared" si="9"/>
        <v>99.33388469184891</v>
      </c>
    </row>
    <row r="220" spans="2:11" ht="14.25" customHeight="1">
      <c r="B220" s="5">
        <v>3</v>
      </c>
      <c r="C220" s="4" t="s">
        <v>0</v>
      </c>
      <c r="D220" s="4"/>
      <c r="E220" s="4"/>
      <c r="F220" s="4"/>
      <c r="G220" s="4"/>
      <c r="H220" s="4"/>
      <c r="I220" s="21">
        <f>SUM(I221+I230+I246)</f>
        <v>251500</v>
      </c>
      <c r="J220" s="21">
        <f>SUM(J221+J230+J246)</f>
        <v>249824.72</v>
      </c>
      <c r="K220" s="63">
        <f t="shared" si="9"/>
        <v>99.33388469184891</v>
      </c>
    </row>
    <row r="221" spans="2:11" ht="12.75" customHeight="1">
      <c r="B221" s="5">
        <v>31</v>
      </c>
      <c r="C221" s="4" t="s">
        <v>6</v>
      </c>
      <c r="D221" s="4"/>
      <c r="E221" s="4"/>
      <c r="F221" s="4"/>
      <c r="G221" s="4"/>
      <c r="H221" s="4"/>
      <c r="I221" s="21">
        <f>SUM(I222+I224+I226)</f>
        <v>160000</v>
      </c>
      <c r="J221" s="21">
        <f>SUM(J222+J224+J226)</f>
        <v>157724.75</v>
      </c>
      <c r="K221" s="63">
        <f t="shared" si="9"/>
        <v>98.57796875</v>
      </c>
    </row>
    <row r="222" spans="2:11" ht="12.75" customHeight="1">
      <c r="B222" s="8">
        <v>311</v>
      </c>
      <c r="C222" s="3" t="s">
        <v>78</v>
      </c>
      <c r="I222" s="6">
        <f>I223</f>
        <v>123000</v>
      </c>
      <c r="J222" s="6">
        <f>J223</f>
        <v>121688.8</v>
      </c>
      <c r="K222" s="60">
        <f t="shared" si="9"/>
        <v>98.9339837398374</v>
      </c>
    </row>
    <row r="223" spans="2:11" ht="12" customHeight="1">
      <c r="B223" s="8">
        <v>3111</v>
      </c>
      <c r="C223" s="3" t="s">
        <v>7</v>
      </c>
      <c r="I223" s="6">
        <v>123000</v>
      </c>
      <c r="J223" s="6">
        <v>121688.8</v>
      </c>
      <c r="K223" s="60">
        <f t="shared" si="9"/>
        <v>98.9339837398374</v>
      </c>
    </row>
    <row r="224" spans="2:11" ht="12.75">
      <c r="B224" s="8">
        <v>312</v>
      </c>
      <c r="C224" s="19" t="s">
        <v>8</v>
      </c>
      <c r="I224" s="6">
        <f>I225</f>
        <v>12500</v>
      </c>
      <c r="J224" s="6">
        <v>11793.41</v>
      </c>
      <c r="K224" s="60">
        <f t="shared" si="9"/>
        <v>94.34728</v>
      </c>
    </row>
    <row r="225" spans="2:11" ht="13.5" customHeight="1">
      <c r="B225" s="8">
        <v>3121</v>
      </c>
      <c r="C225" s="19" t="s">
        <v>8</v>
      </c>
      <c r="I225" s="6">
        <v>12500</v>
      </c>
      <c r="J225" s="6">
        <v>13608.01</v>
      </c>
      <c r="K225" s="60">
        <f t="shared" si="9"/>
        <v>108.86408</v>
      </c>
    </row>
    <row r="226" spans="2:11" ht="12.75">
      <c r="B226" s="8">
        <v>313</v>
      </c>
      <c r="C226" s="19" t="s">
        <v>79</v>
      </c>
      <c r="I226" s="6">
        <f>I227+I228</f>
        <v>24500</v>
      </c>
      <c r="J226" s="6">
        <f>J227+J228</f>
        <v>24242.54</v>
      </c>
      <c r="K226" s="60">
        <f t="shared" si="9"/>
        <v>98.94914285714286</v>
      </c>
    </row>
    <row r="227" spans="2:11" ht="12.75">
      <c r="B227" s="8">
        <v>3132</v>
      </c>
      <c r="C227" s="7" t="s">
        <v>30</v>
      </c>
      <c r="D227" s="7"/>
      <c r="E227" s="7"/>
      <c r="F227" s="7"/>
      <c r="I227" s="25">
        <v>22000</v>
      </c>
      <c r="J227" s="25">
        <v>21728.2</v>
      </c>
      <c r="K227" s="60">
        <f t="shared" si="9"/>
        <v>98.76454545454546</v>
      </c>
    </row>
    <row r="228" spans="2:11" ht="12.75">
      <c r="B228" s="8">
        <v>3133</v>
      </c>
      <c r="C228" s="7" t="s">
        <v>31</v>
      </c>
      <c r="D228" s="7"/>
      <c r="E228" s="7"/>
      <c r="F228" s="7"/>
      <c r="I228" s="25">
        <v>2500</v>
      </c>
      <c r="J228" s="25">
        <v>2514.34</v>
      </c>
      <c r="K228" s="60">
        <f t="shared" si="9"/>
        <v>100.5736</v>
      </c>
    </row>
    <row r="229" spans="2:11" ht="3.75" customHeight="1">
      <c r="B229" s="8"/>
      <c r="C229" s="7"/>
      <c r="D229" s="7"/>
      <c r="E229" s="7"/>
      <c r="F229" s="7"/>
      <c r="I229" s="25"/>
      <c r="J229" s="6"/>
      <c r="K229" s="63"/>
    </row>
    <row r="230" spans="2:11" ht="12.75">
      <c r="B230" s="5">
        <v>32</v>
      </c>
      <c r="C230" s="4" t="s">
        <v>10</v>
      </c>
      <c r="D230" s="4"/>
      <c r="E230" s="4"/>
      <c r="F230" s="4"/>
      <c r="G230" s="4"/>
      <c r="H230" s="4"/>
      <c r="I230" s="28">
        <f>SUM(I231+I235+I238)</f>
        <v>80500</v>
      </c>
      <c r="J230" s="28">
        <f>SUM(J231+J235+J238)</f>
        <v>81955.44</v>
      </c>
      <c r="K230" s="59">
        <f t="shared" si="9"/>
        <v>101.808</v>
      </c>
    </row>
    <row r="231" spans="2:11" ht="12.75">
      <c r="B231" s="8">
        <v>321</v>
      </c>
      <c r="C231" s="7" t="s">
        <v>32</v>
      </c>
      <c r="D231" s="7"/>
      <c r="E231" s="7"/>
      <c r="F231" s="7"/>
      <c r="I231" s="25">
        <f>SUM(I232+I233+I234)</f>
        <v>16000</v>
      </c>
      <c r="J231" s="25">
        <f>SUM(J232+J233+J234)</f>
        <v>16295.8</v>
      </c>
      <c r="K231" s="60">
        <f t="shared" si="9"/>
        <v>101.84875</v>
      </c>
    </row>
    <row r="232" spans="2:11" ht="12.75" customHeight="1">
      <c r="B232" s="8">
        <v>3211</v>
      </c>
      <c r="C232" s="7" t="s">
        <v>33</v>
      </c>
      <c r="D232" s="7"/>
      <c r="E232" s="7"/>
      <c r="F232" s="7"/>
      <c r="I232" s="25">
        <v>2000</v>
      </c>
      <c r="J232" s="25">
        <v>2797</v>
      </c>
      <c r="K232" s="60">
        <f t="shared" si="9"/>
        <v>139.85</v>
      </c>
    </row>
    <row r="233" spans="2:11" ht="12.75">
      <c r="B233" s="8">
        <v>3212</v>
      </c>
      <c r="C233" s="7" t="s">
        <v>34</v>
      </c>
      <c r="D233" s="7"/>
      <c r="E233" s="7"/>
      <c r="F233" s="7"/>
      <c r="I233" s="50">
        <v>10000</v>
      </c>
      <c r="J233" s="50">
        <v>10198.8</v>
      </c>
      <c r="K233" s="60">
        <f t="shared" si="9"/>
        <v>101.98799999999999</v>
      </c>
    </row>
    <row r="234" spans="2:11" ht="12.75">
      <c r="B234" s="8">
        <v>3213</v>
      </c>
      <c r="C234" s="7" t="s">
        <v>35</v>
      </c>
      <c r="D234" s="7"/>
      <c r="E234" s="7"/>
      <c r="F234" s="7"/>
      <c r="I234" s="25">
        <v>4000</v>
      </c>
      <c r="J234" s="25">
        <v>3300</v>
      </c>
      <c r="K234" s="60">
        <f t="shared" si="9"/>
        <v>82.5</v>
      </c>
    </row>
    <row r="235" spans="2:11" ht="12.75" customHeight="1">
      <c r="B235" s="8">
        <v>322</v>
      </c>
      <c r="C235" s="7" t="s">
        <v>11</v>
      </c>
      <c r="D235" s="7"/>
      <c r="E235" s="7"/>
      <c r="F235" s="7"/>
      <c r="I235" s="25">
        <f>SUM(I236+I237)</f>
        <v>16000</v>
      </c>
      <c r="J235" s="25">
        <f>SUM(J236+J237)</f>
        <v>14695.45</v>
      </c>
      <c r="K235" s="60">
        <f t="shared" si="9"/>
        <v>91.8465625</v>
      </c>
    </row>
    <row r="236" spans="2:11" ht="12" customHeight="1">
      <c r="B236" s="8">
        <v>3221</v>
      </c>
      <c r="C236" s="7" t="s">
        <v>12</v>
      </c>
      <c r="D236" s="7"/>
      <c r="E236" s="7"/>
      <c r="F236" s="7"/>
      <c r="I236" s="25">
        <v>8000</v>
      </c>
      <c r="J236" s="25">
        <v>7042.74</v>
      </c>
      <c r="K236" s="60">
        <f t="shared" si="9"/>
        <v>88.03425</v>
      </c>
    </row>
    <row r="237" spans="2:11" ht="14.25" customHeight="1">
      <c r="B237" s="8">
        <v>3223</v>
      </c>
      <c r="C237" s="7" t="s">
        <v>13</v>
      </c>
      <c r="D237" s="7"/>
      <c r="E237" s="7"/>
      <c r="F237" s="7"/>
      <c r="I237" s="25">
        <v>8000</v>
      </c>
      <c r="J237" s="25">
        <v>7652.71</v>
      </c>
      <c r="K237" s="60">
        <f aca="true" t="shared" si="12" ref="K237:K271">SUM(J237/I237)*100</f>
        <v>95.658875</v>
      </c>
    </row>
    <row r="238" spans="2:11" ht="12.75" customHeight="1">
      <c r="B238" s="8">
        <v>323</v>
      </c>
      <c r="C238" s="7" t="s">
        <v>36</v>
      </c>
      <c r="D238" s="7"/>
      <c r="E238" s="4"/>
      <c r="F238" s="4"/>
      <c r="I238" s="25">
        <f>SUM(I239:I244)</f>
        <v>48500</v>
      </c>
      <c r="J238" s="25">
        <f>SUM(J239:J244)</f>
        <v>50964.189999999995</v>
      </c>
      <c r="K238" s="60">
        <f t="shared" si="12"/>
        <v>105.08080412371132</v>
      </c>
    </row>
    <row r="239" spans="2:11" ht="12.75">
      <c r="B239" s="8">
        <v>3231</v>
      </c>
      <c r="C239" s="7" t="s">
        <v>37</v>
      </c>
      <c r="D239" s="7"/>
      <c r="E239" s="7"/>
      <c r="F239" s="7"/>
      <c r="I239" s="25">
        <v>27000</v>
      </c>
      <c r="J239" s="25">
        <v>27653.46</v>
      </c>
      <c r="K239" s="60">
        <f t="shared" si="12"/>
        <v>102.42022222222222</v>
      </c>
    </row>
    <row r="240" spans="2:11" ht="14.25" customHeight="1">
      <c r="B240" s="8">
        <v>3232</v>
      </c>
      <c r="C240" s="7" t="s">
        <v>14</v>
      </c>
      <c r="D240" s="7"/>
      <c r="E240" s="7"/>
      <c r="F240" s="7"/>
      <c r="I240" s="25">
        <v>4000</v>
      </c>
      <c r="J240" s="25">
        <v>4622.96</v>
      </c>
      <c r="K240" s="60">
        <f t="shared" si="12"/>
        <v>115.574</v>
      </c>
    </row>
    <row r="241" spans="2:11" ht="12.75">
      <c r="B241" s="8">
        <v>3233</v>
      </c>
      <c r="C241" s="7" t="s">
        <v>15</v>
      </c>
      <c r="D241" s="7"/>
      <c r="E241" s="7"/>
      <c r="F241" s="7"/>
      <c r="I241" s="25">
        <v>13000</v>
      </c>
      <c r="J241" s="25">
        <v>13553.5</v>
      </c>
      <c r="K241" s="60">
        <f t="shared" si="12"/>
        <v>104.25769230769231</v>
      </c>
    </row>
    <row r="242" spans="2:11" ht="12.75">
      <c r="B242" s="8">
        <v>3234</v>
      </c>
      <c r="C242" s="7" t="s">
        <v>16</v>
      </c>
      <c r="D242" s="7"/>
      <c r="E242" s="7"/>
      <c r="F242" s="7"/>
      <c r="I242" s="25">
        <v>2000</v>
      </c>
      <c r="J242" s="25">
        <v>2458.67</v>
      </c>
      <c r="K242" s="60">
        <f t="shared" si="12"/>
        <v>122.93350000000001</v>
      </c>
    </row>
    <row r="243" spans="2:11" ht="12.75">
      <c r="B243" s="8">
        <v>3238</v>
      </c>
      <c r="C243" s="7" t="s">
        <v>38</v>
      </c>
      <c r="D243" s="7"/>
      <c r="E243" s="7"/>
      <c r="F243" s="7"/>
      <c r="I243" s="25">
        <v>1000</v>
      </c>
      <c r="J243" s="25">
        <v>861</v>
      </c>
      <c r="K243" s="60">
        <f t="shared" si="12"/>
        <v>86.1</v>
      </c>
    </row>
    <row r="244" spans="2:11" ht="12.75">
      <c r="B244" s="8">
        <v>3239</v>
      </c>
      <c r="C244" s="7" t="s">
        <v>17</v>
      </c>
      <c r="D244" s="7"/>
      <c r="E244" s="7"/>
      <c r="F244" s="7"/>
      <c r="I244" s="25">
        <v>1500</v>
      </c>
      <c r="J244" s="25">
        <v>1814.6</v>
      </c>
      <c r="K244" s="60">
        <f t="shared" si="12"/>
        <v>120.97333333333333</v>
      </c>
    </row>
    <row r="245" spans="2:11" ht="4.5" customHeight="1">
      <c r="B245" s="8"/>
      <c r="C245" s="7"/>
      <c r="D245" s="7"/>
      <c r="E245" s="7"/>
      <c r="F245" s="7"/>
      <c r="I245" s="25"/>
      <c r="J245" s="6"/>
      <c r="K245" s="59"/>
    </row>
    <row r="246" spans="2:11" ht="12.75">
      <c r="B246" s="5">
        <v>34</v>
      </c>
      <c r="C246" s="4" t="s">
        <v>19</v>
      </c>
      <c r="D246" s="8"/>
      <c r="E246" s="7"/>
      <c r="F246" s="7"/>
      <c r="I246" s="28">
        <f>I247</f>
        <v>11000</v>
      </c>
      <c r="J246" s="28">
        <f>J247</f>
        <v>10144.529999999999</v>
      </c>
      <c r="K246" s="59">
        <f t="shared" si="12"/>
        <v>92.22299999999998</v>
      </c>
    </row>
    <row r="247" spans="2:11" ht="12.75">
      <c r="B247" s="8">
        <v>343</v>
      </c>
      <c r="C247" s="7" t="s">
        <v>40</v>
      </c>
      <c r="D247" s="7"/>
      <c r="E247" s="7"/>
      <c r="F247" s="7"/>
      <c r="G247" s="7"/>
      <c r="I247" s="25">
        <f>SUM(I248+I249)</f>
        <v>11000</v>
      </c>
      <c r="J247" s="25">
        <f>SUM(J248+J249)</f>
        <v>10144.529999999999</v>
      </c>
      <c r="K247" s="60">
        <f t="shared" si="12"/>
        <v>92.22299999999998</v>
      </c>
    </row>
    <row r="248" spans="2:11" ht="15" customHeight="1">
      <c r="B248" s="8">
        <v>3431</v>
      </c>
      <c r="C248" s="7" t="s">
        <v>41</v>
      </c>
      <c r="D248" s="7"/>
      <c r="E248" s="7"/>
      <c r="F248" s="7"/>
      <c r="I248" s="25">
        <v>5000</v>
      </c>
      <c r="J248" s="25">
        <v>4945.19</v>
      </c>
      <c r="K248" s="60">
        <f t="shared" si="12"/>
        <v>98.9038</v>
      </c>
    </row>
    <row r="249" spans="2:11" ht="12.75">
      <c r="B249" s="8">
        <v>3434</v>
      </c>
      <c r="C249" s="7" t="s">
        <v>89</v>
      </c>
      <c r="D249" s="7"/>
      <c r="E249" s="7"/>
      <c r="F249" s="7"/>
      <c r="I249" s="25">
        <v>6000</v>
      </c>
      <c r="J249" s="25">
        <v>5199.34</v>
      </c>
      <c r="K249" s="60">
        <f t="shared" si="12"/>
        <v>86.65566666666666</v>
      </c>
    </row>
    <row r="250" spans="2:11" ht="12.75">
      <c r="B250" s="8"/>
      <c r="C250" s="7"/>
      <c r="D250" s="7"/>
      <c r="E250" s="7"/>
      <c r="F250" s="7"/>
      <c r="I250" s="25"/>
      <c r="J250" s="6"/>
      <c r="K250" s="59"/>
    </row>
    <row r="251" spans="2:11" ht="15">
      <c r="B251" s="8"/>
      <c r="C251" s="52" t="s">
        <v>108</v>
      </c>
      <c r="D251" s="7"/>
      <c r="E251" s="7"/>
      <c r="F251" s="7"/>
      <c r="I251" s="65">
        <f>I253</f>
        <v>500</v>
      </c>
      <c r="J251" s="65">
        <f>J253</f>
        <v>246</v>
      </c>
      <c r="K251" s="65">
        <f>K253</f>
        <v>49.2</v>
      </c>
    </row>
    <row r="252" spans="2:11" ht="3.75" customHeight="1">
      <c r="B252" s="8"/>
      <c r="C252" s="7"/>
      <c r="I252" s="25"/>
      <c r="J252" s="6"/>
      <c r="K252" s="59"/>
    </row>
    <row r="253" spans="2:11" ht="11.25" customHeight="1">
      <c r="B253" s="5">
        <v>4</v>
      </c>
      <c r="C253" s="4" t="s">
        <v>20</v>
      </c>
      <c r="D253" s="4"/>
      <c r="E253" s="4"/>
      <c r="F253" s="4"/>
      <c r="G253" s="4"/>
      <c r="H253" s="4"/>
      <c r="I253" s="28">
        <f aca="true" t="shared" si="13" ref="I253:J255">I254</f>
        <v>500</v>
      </c>
      <c r="J253" s="28">
        <f t="shared" si="13"/>
        <v>246</v>
      </c>
      <c r="K253" s="59">
        <f t="shared" si="12"/>
        <v>49.2</v>
      </c>
    </row>
    <row r="254" spans="2:11" ht="12.75">
      <c r="B254" s="5">
        <v>42</v>
      </c>
      <c r="C254" s="4" t="s">
        <v>80</v>
      </c>
      <c r="D254" s="4"/>
      <c r="E254" s="4"/>
      <c r="F254" s="4"/>
      <c r="G254" s="4"/>
      <c r="H254" s="4"/>
      <c r="I254" s="28">
        <f t="shared" si="13"/>
        <v>500</v>
      </c>
      <c r="J254" s="28">
        <f t="shared" si="13"/>
        <v>246</v>
      </c>
      <c r="K254" s="59">
        <f t="shared" si="12"/>
        <v>49.2</v>
      </c>
    </row>
    <row r="255" spans="2:11" ht="12.75">
      <c r="B255" s="8">
        <v>426</v>
      </c>
      <c r="C255" s="7" t="s">
        <v>154</v>
      </c>
      <c r="D255" s="7"/>
      <c r="E255" s="7"/>
      <c r="F255" s="7"/>
      <c r="I255" s="25">
        <f t="shared" si="13"/>
        <v>500</v>
      </c>
      <c r="J255" s="25">
        <f t="shared" si="13"/>
        <v>246</v>
      </c>
      <c r="K255" s="60">
        <f t="shared" si="12"/>
        <v>49.2</v>
      </c>
    </row>
    <row r="256" spans="2:11" ht="12.75">
      <c r="B256" s="8">
        <v>4262</v>
      </c>
      <c r="C256" s="7" t="s">
        <v>155</v>
      </c>
      <c r="D256" s="7"/>
      <c r="E256" s="7"/>
      <c r="F256" s="7"/>
      <c r="I256" s="25">
        <v>500</v>
      </c>
      <c r="J256" s="25">
        <v>246</v>
      </c>
      <c r="K256" s="60">
        <f t="shared" si="12"/>
        <v>49.2</v>
      </c>
    </row>
    <row r="257" spans="2:11" ht="12.75">
      <c r="B257" s="8"/>
      <c r="C257" s="7"/>
      <c r="D257" s="7"/>
      <c r="E257" s="7"/>
      <c r="F257" s="7"/>
      <c r="I257" s="25"/>
      <c r="J257" s="25"/>
      <c r="K257" s="60"/>
    </row>
    <row r="258" spans="2:11" ht="6.75" customHeight="1">
      <c r="B258" s="8"/>
      <c r="C258" s="7"/>
      <c r="D258" s="7"/>
      <c r="E258" s="7"/>
      <c r="F258" s="7"/>
      <c r="I258" s="25"/>
      <c r="J258" s="6"/>
      <c r="K258" s="59"/>
    </row>
    <row r="259" spans="2:11" ht="15" customHeight="1">
      <c r="B259" s="1" t="s">
        <v>109</v>
      </c>
      <c r="C259" s="2"/>
      <c r="D259" s="2"/>
      <c r="E259" s="2"/>
      <c r="F259" s="2"/>
      <c r="G259" s="2"/>
      <c r="H259" s="2"/>
      <c r="I259" s="33">
        <f>SUM(I260+I305)</f>
        <v>1234533.46</v>
      </c>
      <c r="J259" s="33">
        <f>SUM(J260+J305)</f>
        <v>1212637.72</v>
      </c>
      <c r="K259" s="76">
        <f t="shared" si="12"/>
        <v>98.22639558104808</v>
      </c>
    </row>
    <row r="260" spans="2:11" ht="16.5" customHeight="1">
      <c r="B260" s="30" t="s">
        <v>168</v>
      </c>
      <c r="C260" s="30"/>
      <c r="D260" s="30"/>
      <c r="E260" s="30"/>
      <c r="F260" s="30"/>
      <c r="G260" s="30"/>
      <c r="H260" s="31"/>
      <c r="I260" s="32">
        <f>SUM(I264+I282+I288+I299)</f>
        <v>954533.46</v>
      </c>
      <c r="J260" s="32">
        <f>SUM(J264+J282+J288+J299)</f>
        <v>933206.02</v>
      </c>
      <c r="K260" s="63">
        <f t="shared" si="12"/>
        <v>97.76566868593586</v>
      </c>
    </row>
    <row r="261" spans="2:11" ht="12.75" customHeight="1">
      <c r="B261" s="30"/>
      <c r="C261" s="4" t="s">
        <v>97</v>
      </c>
      <c r="D261" s="4"/>
      <c r="E261" s="4"/>
      <c r="F261" s="4"/>
      <c r="G261" s="4"/>
      <c r="H261" s="31"/>
      <c r="I261" s="32"/>
      <c r="J261" s="32"/>
      <c r="K261" s="63"/>
    </row>
    <row r="262" spans="2:11" ht="12.75" customHeight="1">
      <c r="B262" s="30"/>
      <c r="C262" s="4" t="s">
        <v>110</v>
      </c>
      <c r="D262" s="4"/>
      <c r="E262" s="4"/>
      <c r="F262" s="4"/>
      <c r="G262" s="4"/>
      <c r="H262" s="31"/>
      <c r="I262" s="32">
        <f>I264</f>
        <v>76533.45999999999</v>
      </c>
      <c r="J262" s="32">
        <f>J264</f>
        <v>72619.11</v>
      </c>
      <c r="K262" s="63">
        <f t="shared" si="12"/>
        <v>94.88543964953368</v>
      </c>
    </row>
    <row r="263" spans="2:11" ht="5.25" customHeight="1">
      <c r="B263" s="30"/>
      <c r="C263" s="30"/>
      <c r="D263" s="30"/>
      <c r="E263" s="30"/>
      <c r="F263" s="30"/>
      <c r="G263" s="30"/>
      <c r="H263" s="31"/>
      <c r="I263" s="32"/>
      <c r="J263" s="32"/>
      <c r="K263" s="59"/>
    </row>
    <row r="264" spans="2:11" ht="14.25" customHeight="1">
      <c r="B264" s="5">
        <v>3</v>
      </c>
      <c r="C264" s="4" t="s">
        <v>0</v>
      </c>
      <c r="D264" s="4"/>
      <c r="E264" s="4"/>
      <c r="F264" s="4"/>
      <c r="G264" s="4"/>
      <c r="H264" s="4"/>
      <c r="I264" s="21">
        <f>SUM(I265+I274)</f>
        <v>76533.45999999999</v>
      </c>
      <c r="J264" s="21">
        <f>SUM(J265+J274)</f>
        <v>72619.11</v>
      </c>
      <c r="K264" s="59">
        <f t="shared" si="12"/>
        <v>94.88543964953368</v>
      </c>
    </row>
    <row r="265" spans="2:11" ht="14.25" customHeight="1">
      <c r="B265" s="5">
        <v>31</v>
      </c>
      <c r="C265" s="4" t="s">
        <v>6</v>
      </c>
      <c r="D265" s="4"/>
      <c r="E265" s="4"/>
      <c r="F265" s="4"/>
      <c r="G265" s="4"/>
      <c r="H265" s="4"/>
      <c r="I265" s="21">
        <f>SUM(I266+I268+I270)</f>
        <v>51533.46</v>
      </c>
      <c r="J265" s="21">
        <f>SUM(J266+J268+J270)</f>
        <v>50879.18</v>
      </c>
      <c r="K265" s="59">
        <f t="shared" si="12"/>
        <v>98.73037828238196</v>
      </c>
    </row>
    <row r="266" spans="2:11" ht="12" customHeight="1">
      <c r="B266" s="8">
        <v>311</v>
      </c>
      <c r="C266" s="3" t="s">
        <v>78</v>
      </c>
      <c r="I266" s="6">
        <f>I267</f>
        <v>36000</v>
      </c>
      <c r="J266" s="6">
        <f>J267</f>
        <v>35840.35</v>
      </c>
      <c r="K266" s="60">
        <f t="shared" si="12"/>
        <v>99.55652777777777</v>
      </c>
    </row>
    <row r="267" spans="2:11" ht="12.75">
      <c r="B267" s="8">
        <v>3111</v>
      </c>
      <c r="C267" s="3" t="s">
        <v>7</v>
      </c>
      <c r="I267" s="6">
        <v>36000</v>
      </c>
      <c r="J267" s="6">
        <v>35840.35</v>
      </c>
      <c r="K267" s="60">
        <f t="shared" si="12"/>
        <v>99.55652777777777</v>
      </c>
    </row>
    <row r="268" spans="2:11" ht="12.75">
      <c r="B268" s="8">
        <v>312</v>
      </c>
      <c r="C268" s="19" t="s">
        <v>8</v>
      </c>
      <c r="I268" s="6">
        <f>I269</f>
        <v>9100</v>
      </c>
      <c r="J268" s="6">
        <f>J269</f>
        <v>7814.4</v>
      </c>
      <c r="K268" s="60">
        <f t="shared" si="12"/>
        <v>85.87252747252747</v>
      </c>
    </row>
    <row r="269" spans="2:11" ht="14.25" customHeight="1">
      <c r="B269" s="8">
        <v>3121</v>
      </c>
      <c r="C269" s="19" t="s">
        <v>8</v>
      </c>
      <c r="I269" s="6">
        <v>9100</v>
      </c>
      <c r="J269" s="6">
        <v>7814.4</v>
      </c>
      <c r="K269" s="60">
        <f t="shared" si="12"/>
        <v>85.87252747252747</v>
      </c>
    </row>
    <row r="270" spans="2:11" ht="13.5" customHeight="1">
      <c r="B270" s="8">
        <v>313</v>
      </c>
      <c r="C270" s="19" t="s">
        <v>79</v>
      </c>
      <c r="I270" s="6">
        <f>SUM(I271+I272)</f>
        <v>6433.46</v>
      </c>
      <c r="J270" s="6">
        <f>SUM(J271+J272)</f>
        <v>7224.43</v>
      </c>
      <c r="K270" s="60">
        <f t="shared" si="12"/>
        <v>112.2946283959176</v>
      </c>
    </row>
    <row r="271" spans="2:11" ht="12.75">
      <c r="B271" s="8">
        <v>3132</v>
      </c>
      <c r="C271" s="7" t="s">
        <v>30</v>
      </c>
      <c r="D271" s="7"/>
      <c r="E271" s="7"/>
      <c r="F271" s="7"/>
      <c r="I271" s="25">
        <v>5983.46</v>
      </c>
      <c r="J271" s="25">
        <v>6686.96</v>
      </c>
      <c r="K271" s="60">
        <f t="shared" si="12"/>
        <v>111.75741126371699</v>
      </c>
    </row>
    <row r="272" spans="2:11" ht="12.75">
      <c r="B272" s="8">
        <v>3133</v>
      </c>
      <c r="C272" s="7" t="s">
        <v>31</v>
      </c>
      <c r="D272" s="7"/>
      <c r="E272" s="7"/>
      <c r="F272" s="7"/>
      <c r="I272" s="25">
        <v>450</v>
      </c>
      <c r="J272" s="25">
        <v>537.47</v>
      </c>
      <c r="K272" s="60">
        <f aca="true" t="shared" si="14" ref="K272:K312">SUM(J272/I272)*100</f>
        <v>119.43777777777778</v>
      </c>
    </row>
    <row r="273" spans="2:11" ht="4.5" customHeight="1">
      <c r="B273" s="8"/>
      <c r="C273" s="7"/>
      <c r="D273" s="7"/>
      <c r="E273" s="7"/>
      <c r="F273" s="7"/>
      <c r="I273" s="25"/>
      <c r="J273" s="6"/>
      <c r="K273" s="59"/>
    </row>
    <row r="274" spans="2:11" ht="12.75">
      <c r="B274" s="5">
        <v>32</v>
      </c>
      <c r="C274" s="4" t="s">
        <v>10</v>
      </c>
      <c r="D274" s="4"/>
      <c r="E274" s="4"/>
      <c r="F274" s="4"/>
      <c r="G274" s="4"/>
      <c r="H274" s="4"/>
      <c r="I274" s="28">
        <f>SUM(I275+I277+I279)</f>
        <v>25000</v>
      </c>
      <c r="J274" s="28">
        <f>SUM(J275+J277+J279)</f>
        <v>21739.93</v>
      </c>
      <c r="K274" s="59">
        <f t="shared" si="14"/>
        <v>86.95971999999999</v>
      </c>
    </row>
    <row r="275" spans="2:11" ht="12.75">
      <c r="B275" s="8">
        <v>321</v>
      </c>
      <c r="C275" s="7" t="s">
        <v>32</v>
      </c>
      <c r="D275" s="7"/>
      <c r="E275" s="7"/>
      <c r="F275" s="7"/>
      <c r="I275" s="25">
        <f>I276</f>
        <v>3500</v>
      </c>
      <c r="J275" s="25">
        <f>J276</f>
        <v>3325.21</v>
      </c>
      <c r="K275" s="60">
        <f t="shared" si="14"/>
        <v>95.006</v>
      </c>
    </row>
    <row r="276" spans="2:11" ht="12.75">
      <c r="B276" s="8">
        <v>3212</v>
      </c>
      <c r="C276" s="7" t="s">
        <v>34</v>
      </c>
      <c r="D276" s="7"/>
      <c r="E276" s="7"/>
      <c r="F276" s="7"/>
      <c r="I276" s="50">
        <v>3500</v>
      </c>
      <c r="J276" s="50">
        <v>3325.21</v>
      </c>
      <c r="K276" s="60">
        <f t="shared" si="14"/>
        <v>95.006</v>
      </c>
    </row>
    <row r="277" spans="2:11" ht="12.75">
      <c r="B277" s="48">
        <v>322</v>
      </c>
      <c r="C277" s="54" t="s">
        <v>11</v>
      </c>
      <c r="D277" s="49"/>
      <c r="E277" s="49"/>
      <c r="F277" s="49"/>
      <c r="G277" s="49"/>
      <c r="H277" s="49"/>
      <c r="I277" s="60">
        <f>I278</f>
        <v>3000</v>
      </c>
      <c r="J277" s="60">
        <f>J278</f>
        <v>747</v>
      </c>
      <c r="K277" s="60">
        <f t="shared" si="14"/>
        <v>24.9</v>
      </c>
    </row>
    <row r="278" spans="2:11" ht="12.75">
      <c r="B278" s="48">
        <v>3221</v>
      </c>
      <c r="C278" s="14" t="s">
        <v>12</v>
      </c>
      <c r="D278" s="49"/>
      <c r="E278" s="49"/>
      <c r="F278" s="49"/>
      <c r="G278" s="49"/>
      <c r="H278" s="49"/>
      <c r="I278" s="60">
        <v>3000</v>
      </c>
      <c r="J278" s="60">
        <v>747</v>
      </c>
      <c r="K278" s="60">
        <f t="shared" si="14"/>
        <v>24.9</v>
      </c>
    </row>
    <row r="279" spans="2:11" ht="14.25" customHeight="1">
      <c r="B279" s="8">
        <v>323</v>
      </c>
      <c r="C279" s="7" t="s">
        <v>36</v>
      </c>
      <c r="D279" s="7"/>
      <c r="E279" s="7"/>
      <c r="F279" s="7"/>
      <c r="G279" s="7"/>
      <c r="I279" s="25">
        <f>I280</f>
        <v>18500</v>
      </c>
      <c r="J279" s="25">
        <f>J280</f>
        <v>17667.72</v>
      </c>
      <c r="K279" s="60">
        <f t="shared" si="14"/>
        <v>95.50118918918919</v>
      </c>
    </row>
    <row r="280" spans="2:11" ht="14.25" customHeight="1">
      <c r="B280" s="8">
        <v>3234</v>
      </c>
      <c r="C280" s="7" t="s">
        <v>16</v>
      </c>
      <c r="D280" s="7"/>
      <c r="E280" s="7"/>
      <c r="F280" s="7"/>
      <c r="G280" s="7"/>
      <c r="I280" s="25">
        <v>18500</v>
      </c>
      <c r="J280" s="25">
        <v>17667.72</v>
      </c>
      <c r="K280" s="60">
        <f t="shared" si="14"/>
        <v>95.50118918918919</v>
      </c>
    </row>
    <row r="281" spans="2:11" ht="6" customHeight="1">
      <c r="B281" s="8"/>
      <c r="C281" s="7"/>
      <c r="D281" s="7"/>
      <c r="E281" s="7"/>
      <c r="F281" s="7"/>
      <c r="I281" s="25"/>
      <c r="J281" s="6"/>
      <c r="K281" s="59"/>
    </row>
    <row r="282" spans="2:11" ht="15">
      <c r="B282" s="8"/>
      <c r="C282" s="52" t="s">
        <v>111</v>
      </c>
      <c r="D282" s="7"/>
      <c r="E282" s="7"/>
      <c r="F282" s="7"/>
      <c r="I282" s="65">
        <f>I283</f>
        <v>21000</v>
      </c>
      <c r="J282" s="65">
        <f>J283</f>
        <v>20652.86</v>
      </c>
      <c r="K282" s="63">
        <f t="shared" si="14"/>
        <v>98.34695238095237</v>
      </c>
    </row>
    <row r="283" spans="2:11" ht="12.75">
      <c r="B283" s="5">
        <v>4</v>
      </c>
      <c r="C283" s="4" t="s">
        <v>20</v>
      </c>
      <c r="D283" s="4"/>
      <c r="E283" s="4"/>
      <c r="F283" s="4"/>
      <c r="G283" s="4"/>
      <c r="H283" s="4"/>
      <c r="I283" s="28">
        <f aca="true" t="shared" si="15" ref="I283:J285">I284</f>
        <v>21000</v>
      </c>
      <c r="J283" s="28">
        <f t="shared" si="15"/>
        <v>20652.86</v>
      </c>
      <c r="K283" s="59">
        <f t="shared" si="14"/>
        <v>98.34695238095237</v>
      </c>
    </row>
    <row r="284" spans="2:11" ht="12.75">
      <c r="B284" s="5">
        <v>42</v>
      </c>
      <c r="C284" s="4" t="s">
        <v>80</v>
      </c>
      <c r="D284" s="4"/>
      <c r="E284" s="4"/>
      <c r="F284" s="4"/>
      <c r="G284" s="4"/>
      <c r="H284" s="4"/>
      <c r="I284" s="28">
        <f t="shared" si="15"/>
        <v>21000</v>
      </c>
      <c r="J284" s="28">
        <f t="shared" si="15"/>
        <v>20652.86</v>
      </c>
      <c r="K284" s="59">
        <f t="shared" si="14"/>
        <v>98.34695238095237</v>
      </c>
    </row>
    <row r="285" spans="2:11" ht="12.75">
      <c r="B285" s="8">
        <v>422</v>
      </c>
      <c r="C285" s="7" t="s">
        <v>21</v>
      </c>
      <c r="D285" s="7"/>
      <c r="E285" s="7"/>
      <c r="F285" s="7"/>
      <c r="I285" s="25">
        <f t="shared" si="15"/>
        <v>21000</v>
      </c>
      <c r="J285" s="25">
        <f t="shared" si="15"/>
        <v>20652.86</v>
      </c>
      <c r="K285" s="60">
        <f t="shared" si="14"/>
        <v>98.34695238095237</v>
      </c>
    </row>
    <row r="286" spans="2:11" ht="12.75">
      <c r="B286" s="8">
        <v>4227</v>
      </c>
      <c r="C286" s="7" t="s">
        <v>112</v>
      </c>
      <c r="D286" s="7"/>
      <c r="E286" s="7"/>
      <c r="F286" s="7"/>
      <c r="I286" s="25">
        <v>21000</v>
      </c>
      <c r="J286" s="25">
        <v>20652.86</v>
      </c>
      <c r="K286" s="60">
        <f t="shared" si="14"/>
        <v>98.34695238095237</v>
      </c>
    </row>
    <row r="287" spans="2:11" ht="8.25" customHeight="1">
      <c r="B287" s="8"/>
      <c r="C287" s="7"/>
      <c r="D287" s="7"/>
      <c r="E287" s="7"/>
      <c r="F287" s="7"/>
      <c r="I287" s="25"/>
      <c r="J287" s="6"/>
      <c r="K287" s="59"/>
    </row>
    <row r="288" spans="2:11" ht="15">
      <c r="B288" s="8"/>
      <c r="C288" s="52" t="s">
        <v>113</v>
      </c>
      <c r="D288" s="7"/>
      <c r="E288" s="7"/>
      <c r="F288" s="7"/>
      <c r="I288" s="65">
        <f>SUM(I289)</f>
        <v>367000</v>
      </c>
      <c r="J288" s="65">
        <f>SUM(J289)</f>
        <v>363554.52</v>
      </c>
      <c r="K288" s="63">
        <f t="shared" si="14"/>
        <v>99.06117711171663</v>
      </c>
    </row>
    <row r="289" spans="2:11" ht="12.75">
      <c r="B289" s="5">
        <v>3</v>
      </c>
      <c r="C289" s="4" t="s">
        <v>0</v>
      </c>
      <c r="D289" s="4"/>
      <c r="E289" s="4"/>
      <c r="F289" s="4"/>
      <c r="G289" s="4"/>
      <c r="I289" s="58">
        <f>I290</f>
        <v>367000</v>
      </c>
      <c r="J289" s="58">
        <f>J290</f>
        <v>363554.52</v>
      </c>
      <c r="K289" s="59">
        <f t="shared" si="14"/>
        <v>99.06117711171663</v>
      </c>
    </row>
    <row r="290" spans="2:11" ht="12.75">
      <c r="B290" s="5">
        <v>32</v>
      </c>
      <c r="C290" s="4" t="s">
        <v>10</v>
      </c>
      <c r="D290" s="4"/>
      <c r="E290" s="4"/>
      <c r="F290" s="4"/>
      <c r="G290" s="4"/>
      <c r="H290" s="4"/>
      <c r="I290" s="21">
        <f>SUM(I291+I295)</f>
        <v>367000</v>
      </c>
      <c r="J290" s="21">
        <f>SUM(J291+J295)</f>
        <v>363554.52</v>
      </c>
      <c r="K290" s="59">
        <f t="shared" si="14"/>
        <v>99.06117711171663</v>
      </c>
    </row>
    <row r="291" spans="2:11" ht="13.5" customHeight="1">
      <c r="B291" s="8">
        <v>322</v>
      </c>
      <c r="C291" s="7" t="s">
        <v>11</v>
      </c>
      <c r="D291" s="7"/>
      <c r="E291" s="7"/>
      <c r="F291" s="7"/>
      <c r="I291" s="25">
        <f>I292+I293+I294</f>
        <v>9000</v>
      </c>
      <c r="J291" s="25">
        <f>SUM(J292+J293+J294)</f>
        <v>5660.74</v>
      </c>
      <c r="K291" s="60">
        <f t="shared" si="14"/>
        <v>62.8971111111111</v>
      </c>
    </row>
    <row r="292" spans="2:11" ht="12" customHeight="1">
      <c r="B292" s="8">
        <v>3223</v>
      </c>
      <c r="C292" s="7" t="s">
        <v>13</v>
      </c>
      <c r="D292" s="7"/>
      <c r="E292" s="7"/>
      <c r="F292" s="7"/>
      <c r="I292" s="25">
        <v>6000</v>
      </c>
      <c r="J292" s="25">
        <v>4631.99</v>
      </c>
      <c r="K292" s="60">
        <f t="shared" si="14"/>
        <v>77.19983333333333</v>
      </c>
    </row>
    <row r="293" spans="2:11" ht="12" customHeight="1">
      <c r="B293" s="8">
        <v>3224</v>
      </c>
      <c r="C293" s="7" t="s">
        <v>88</v>
      </c>
      <c r="D293" s="7"/>
      <c r="E293" s="7"/>
      <c r="F293" s="7"/>
      <c r="I293" s="25">
        <v>2000</v>
      </c>
      <c r="J293" s="25">
        <v>1028.75</v>
      </c>
      <c r="K293" s="60">
        <f t="shared" si="14"/>
        <v>51.4375</v>
      </c>
    </row>
    <row r="294" spans="2:11" ht="12" customHeight="1">
      <c r="B294" s="8">
        <v>3225</v>
      </c>
      <c r="C294" s="7" t="s">
        <v>76</v>
      </c>
      <c r="D294" s="7"/>
      <c r="E294" s="7"/>
      <c r="F294" s="7"/>
      <c r="I294" s="25">
        <v>1000</v>
      </c>
      <c r="J294" s="25">
        <v>0</v>
      </c>
      <c r="K294" s="60">
        <f t="shared" si="14"/>
        <v>0</v>
      </c>
    </row>
    <row r="295" spans="2:11" ht="12.75">
      <c r="B295" s="8">
        <v>323</v>
      </c>
      <c r="C295" s="7" t="s">
        <v>36</v>
      </c>
      <c r="D295" s="7"/>
      <c r="E295" s="7"/>
      <c r="F295" s="7"/>
      <c r="G295" s="7"/>
      <c r="I295" s="25">
        <f>I296+I297</f>
        <v>358000</v>
      </c>
      <c r="J295" s="25">
        <f>J296+J297</f>
        <v>357893.78</v>
      </c>
      <c r="K295" s="60">
        <f t="shared" si="14"/>
        <v>99.97032960893856</v>
      </c>
    </row>
    <row r="296" spans="2:11" ht="12.75">
      <c r="B296" s="8">
        <v>3232</v>
      </c>
      <c r="C296" s="7" t="s">
        <v>14</v>
      </c>
      <c r="D296" s="7"/>
      <c r="E296" s="7"/>
      <c r="F296" s="7"/>
      <c r="G296" s="7"/>
      <c r="I296" s="25">
        <v>338000</v>
      </c>
      <c r="J296" s="25">
        <v>337260.28</v>
      </c>
      <c r="K296" s="60">
        <f t="shared" si="14"/>
        <v>99.7811479289941</v>
      </c>
    </row>
    <row r="297" spans="2:11" ht="12.75">
      <c r="B297" s="8">
        <v>3237</v>
      </c>
      <c r="C297" s="7" t="s">
        <v>2</v>
      </c>
      <c r="D297" s="7"/>
      <c r="E297" s="7"/>
      <c r="F297" s="7"/>
      <c r="G297" s="7"/>
      <c r="I297" s="25">
        <v>20000</v>
      </c>
      <c r="J297" s="25">
        <v>20633.5</v>
      </c>
      <c r="K297" s="60">
        <f t="shared" si="14"/>
        <v>103.16749999999999</v>
      </c>
    </row>
    <row r="298" spans="2:11" ht="6" customHeight="1">
      <c r="B298" s="8"/>
      <c r="C298" s="7"/>
      <c r="D298" s="7"/>
      <c r="E298" s="7"/>
      <c r="F298" s="7"/>
      <c r="G298" s="7"/>
      <c r="I298" s="25"/>
      <c r="J298" s="25"/>
      <c r="K298" s="60"/>
    </row>
    <row r="299" spans="2:11" ht="15">
      <c r="B299" s="8"/>
      <c r="C299" s="53" t="s">
        <v>145</v>
      </c>
      <c r="D299" s="7"/>
      <c r="E299" s="7"/>
      <c r="F299" s="7"/>
      <c r="I299" s="58">
        <f>I300</f>
        <v>490000</v>
      </c>
      <c r="J299" s="58">
        <f>J300</f>
        <v>476379.53</v>
      </c>
      <c r="K299" s="63">
        <f t="shared" si="14"/>
        <v>97.22031224489797</v>
      </c>
    </row>
    <row r="300" spans="2:11" ht="15">
      <c r="B300" s="61">
        <v>4</v>
      </c>
      <c r="C300" s="53" t="s">
        <v>146</v>
      </c>
      <c r="D300" s="7"/>
      <c r="E300" s="7"/>
      <c r="F300" s="7"/>
      <c r="I300" s="58">
        <f aca="true" t="shared" si="16" ref="I300:J302">I301</f>
        <v>490000</v>
      </c>
      <c r="J300" s="58">
        <f t="shared" si="16"/>
        <v>476379.53</v>
      </c>
      <c r="K300" s="63">
        <f t="shared" si="14"/>
        <v>97.22031224489797</v>
      </c>
    </row>
    <row r="301" spans="2:11" ht="12.75">
      <c r="B301" s="5">
        <v>42</v>
      </c>
      <c r="C301" s="4" t="s">
        <v>179</v>
      </c>
      <c r="D301" s="4"/>
      <c r="E301" s="4"/>
      <c r="F301" s="4"/>
      <c r="G301" s="4"/>
      <c r="H301" s="4"/>
      <c r="I301" s="28">
        <f t="shared" si="16"/>
        <v>490000</v>
      </c>
      <c r="J301" s="28">
        <f t="shared" si="16"/>
        <v>476379.53</v>
      </c>
      <c r="K301" s="59">
        <f t="shared" si="14"/>
        <v>97.22031224489797</v>
      </c>
    </row>
    <row r="302" spans="2:11" ht="12.75">
      <c r="B302" s="8">
        <v>421</v>
      </c>
      <c r="C302" s="7" t="s">
        <v>23</v>
      </c>
      <c r="D302" s="7"/>
      <c r="E302" s="7"/>
      <c r="F302" s="7"/>
      <c r="I302" s="25">
        <f t="shared" si="16"/>
        <v>490000</v>
      </c>
      <c r="J302" s="25">
        <f t="shared" si="16"/>
        <v>476379.53</v>
      </c>
      <c r="K302" s="60">
        <f t="shared" si="14"/>
        <v>97.22031224489797</v>
      </c>
    </row>
    <row r="303" spans="2:11" ht="12.75">
      <c r="B303" s="8">
        <v>4214</v>
      </c>
      <c r="C303" s="7" t="s">
        <v>180</v>
      </c>
      <c r="D303" s="7"/>
      <c r="E303" s="7"/>
      <c r="F303" s="7"/>
      <c r="I303" s="25">
        <v>490000</v>
      </c>
      <c r="J303" s="25">
        <v>476379.53</v>
      </c>
      <c r="K303" s="60">
        <f t="shared" si="14"/>
        <v>97.22031224489797</v>
      </c>
    </row>
    <row r="304" spans="2:11" ht="12.75">
      <c r="B304" s="8"/>
      <c r="C304" s="7"/>
      <c r="D304" s="7"/>
      <c r="E304" s="7"/>
      <c r="F304" s="7"/>
      <c r="I304" s="25"/>
      <c r="J304" s="6"/>
      <c r="K304" s="59"/>
    </row>
    <row r="305" spans="2:11" ht="21" customHeight="1">
      <c r="B305" s="30" t="s">
        <v>167</v>
      </c>
      <c r="C305" s="30"/>
      <c r="D305" s="30"/>
      <c r="E305" s="30"/>
      <c r="F305" s="30"/>
      <c r="G305" s="30"/>
      <c r="H305" s="31"/>
      <c r="I305" s="32">
        <f>I307</f>
        <v>280000</v>
      </c>
      <c r="J305" s="32">
        <f>J307</f>
        <v>279431.7</v>
      </c>
      <c r="K305" s="63">
        <f t="shared" si="14"/>
        <v>99.79703571428573</v>
      </c>
    </row>
    <row r="306" spans="2:11" ht="15" customHeight="1">
      <c r="B306" s="30"/>
      <c r="C306" s="4" t="s">
        <v>97</v>
      </c>
      <c r="D306" s="4"/>
      <c r="E306" s="4"/>
      <c r="F306" s="4"/>
      <c r="G306" s="4"/>
      <c r="H306" s="31"/>
      <c r="I306" s="32">
        <f>I307</f>
        <v>280000</v>
      </c>
      <c r="J306" s="32">
        <f>J307</f>
        <v>279431.7</v>
      </c>
      <c r="K306" s="63">
        <f t="shared" si="14"/>
        <v>99.79703571428573</v>
      </c>
    </row>
    <row r="307" spans="2:11" ht="15">
      <c r="B307" s="30"/>
      <c r="C307" s="30" t="s">
        <v>114</v>
      </c>
      <c r="D307" s="30"/>
      <c r="E307" s="30"/>
      <c r="F307" s="30"/>
      <c r="G307" s="30"/>
      <c r="H307" s="31"/>
      <c r="I307" s="32">
        <f>SUM(I309+I324+I332)</f>
        <v>280000</v>
      </c>
      <c r="J307" s="32">
        <f>SUM(J309+J324+J332)</f>
        <v>279431.7</v>
      </c>
      <c r="K307" s="63">
        <f t="shared" si="14"/>
        <v>99.79703571428573</v>
      </c>
    </row>
    <row r="308" spans="2:11" ht="4.5" customHeight="1">
      <c r="B308" s="8"/>
      <c r="C308" s="7"/>
      <c r="D308" s="7"/>
      <c r="E308" s="7"/>
      <c r="F308" s="7"/>
      <c r="I308" s="25"/>
      <c r="J308" s="25"/>
      <c r="K308" s="59"/>
    </row>
    <row r="309" spans="2:11" ht="15">
      <c r="B309" s="30"/>
      <c r="C309" s="30" t="s">
        <v>156</v>
      </c>
      <c r="D309" s="30"/>
      <c r="E309" s="30"/>
      <c r="F309" s="30"/>
      <c r="G309" s="30"/>
      <c r="H309" s="30"/>
      <c r="I309" s="32">
        <f>I310+I319</f>
        <v>80000</v>
      </c>
      <c r="J309" s="32">
        <f>J310+J319</f>
        <v>79521.81</v>
      </c>
      <c r="K309" s="63">
        <f t="shared" si="14"/>
        <v>99.40226249999999</v>
      </c>
    </row>
    <row r="310" spans="2:11" ht="12.75">
      <c r="B310" s="5">
        <v>3</v>
      </c>
      <c r="C310" s="4" t="s">
        <v>0</v>
      </c>
      <c r="D310" s="4"/>
      <c r="E310" s="4"/>
      <c r="F310" s="4"/>
      <c r="G310" s="4"/>
      <c r="H310" s="4"/>
      <c r="I310" s="21">
        <f>I311</f>
        <v>62000</v>
      </c>
      <c r="J310" s="21">
        <f>J311</f>
        <v>61846.71000000001</v>
      </c>
      <c r="K310" s="59">
        <f t="shared" si="14"/>
        <v>99.75275806451613</v>
      </c>
    </row>
    <row r="311" spans="2:11" ht="15" customHeight="1">
      <c r="B311" s="5">
        <v>32</v>
      </c>
      <c r="C311" s="4" t="s">
        <v>10</v>
      </c>
      <c r="D311" s="4"/>
      <c r="E311" s="4"/>
      <c r="F311" s="4"/>
      <c r="G311" s="4"/>
      <c r="H311" s="4"/>
      <c r="I311" s="21">
        <f>SUM(I312+I315)</f>
        <v>62000</v>
      </c>
      <c r="J311" s="21">
        <f>SUM(J312+J315)</f>
        <v>61846.71000000001</v>
      </c>
      <c r="K311" s="59">
        <f t="shared" si="14"/>
        <v>99.75275806451613</v>
      </c>
    </row>
    <row r="312" spans="2:11" ht="14.25" customHeight="1">
      <c r="B312" s="8">
        <v>322</v>
      </c>
      <c r="C312" s="3" t="s">
        <v>11</v>
      </c>
      <c r="I312" s="6">
        <f>I313+I314</f>
        <v>13000</v>
      </c>
      <c r="J312" s="6">
        <f>SUM(J313+J314)</f>
        <v>11746.920000000002</v>
      </c>
      <c r="K312" s="60">
        <f t="shared" si="14"/>
        <v>90.3609230769231</v>
      </c>
    </row>
    <row r="313" spans="2:11" ht="14.25" customHeight="1">
      <c r="B313" s="8">
        <v>3223</v>
      </c>
      <c r="C313" s="7" t="s">
        <v>13</v>
      </c>
      <c r="D313" s="7"/>
      <c r="E313" s="7"/>
      <c r="F313" s="7"/>
      <c r="I313" s="25">
        <v>2500</v>
      </c>
      <c r="J313" s="25">
        <v>2391.55</v>
      </c>
      <c r="K313" s="60">
        <f>SUM(J313/I313)*100</f>
        <v>95.662</v>
      </c>
    </row>
    <row r="314" spans="2:11" ht="12.75">
      <c r="B314" s="8">
        <v>3224</v>
      </c>
      <c r="C314" s="14" t="s">
        <v>88</v>
      </c>
      <c r="D314" s="55"/>
      <c r="E314" s="7"/>
      <c r="F314" s="7"/>
      <c r="I314" s="25">
        <v>10500</v>
      </c>
      <c r="J314" s="25">
        <v>9355.37</v>
      </c>
      <c r="K314" s="60">
        <f>SUM(J314/I314)*100</f>
        <v>89.09876190476191</v>
      </c>
    </row>
    <row r="315" spans="2:11" ht="12.75">
      <c r="B315" s="8">
        <v>323</v>
      </c>
      <c r="C315" s="7" t="s">
        <v>36</v>
      </c>
      <c r="D315" s="7"/>
      <c r="E315" s="4"/>
      <c r="F315" s="4"/>
      <c r="I315" s="25">
        <f>I316+I317</f>
        <v>49000</v>
      </c>
      <c r="J315" s="25">
        <f>SUM(J316+J317)</f>
        <v>50099.79</v>
      </c>
      <c r="K315" s="60">
        <f>SUM(J315/I315)*100</f>
        <v>102.24446938775512</v>
      </c>
    </row>
    <row r="316" spans="2:11" ht="13.5" customHeight="1">
      <c r="B316" s="8">
        <v>3232</v>
      </c>
      <c r="C316" s="7" t="s">
        <v>14</v>
      </c>
      <c r="D316" s="7"/>
      <c r="E316" s="7"/>
      <c r="F316" s="7"/>
      <c r="I316" s="25">
        <v>37000</v>
      </c>
      <c r="J316" s="25">
        <v>37878.01</v>
      </c>
      <c r="K316" s="60">
        <f>SUM(J316/I316)*100</f>
        <v>102.373</v>
      </c>
    </row>
    <row r="317" spans="2:11" ht="15.75" customHeight="1">
      <c r="B317" s="8">
        <v>3234</v>
      </c>
      <c r="C317" s="7" t="s">
        <v>16</v>
      </c>
      <c r="D317" s="7"/>
      <c r="E317" s="7"/>
      <c r="F317" s="7"/>
      <c r="G317" s="7"/>
      <c r="I317" s="25">
        <v>12000</v>
      </c>
      <c r="J317" s="25">
        <v>12221.78</v>
      </c>
      <c r="K317" s="60">
        <f>SUM(J317/I317)*100</f>
        <v>101.84816666666667</v>
      </c>
    </row>
    <row r="318" spans="2:11" ht="6.75" customHeight="1">
      <c r="B318" s="8"/>
      <c r="C318" s="7"/>
      <c r="D318" s="7"/>
      <c r="E318" s="7"/>
      <c r="F318" s="7"/>
      <c r="G318" s="7"/>
      <c r="I318" s="25"/>
      <c r="J318" s="25"/>
      <c r="K318" s="60"/>
    </row>
    <row r="319" spans="2:11" ht="12.75" customHeight="1">
      <c r="B319" s="5">
        <v>4</v>
      </c>
      <c r="C319" s="4" t="s">
        <v>20</v>
      </c>
      <c r="D319" s="4"/>
      <c r="E319" s="4"/>
      <c r="F319" s="4"/>
      <c r="G319" s="4"/>
      <c r="H319" s="4"/>
      <c r="I319" s="28">
        <f aca="true" t="shared" si="17" ref="I319:J321">I320</f>
        <v>18000</v>
      </c>
      <c r="J319" s="28">
        <f t="shared" si="17"/>
        <v>17675.1</v>
      </c>
      <c r="K319" s="59">
        <f>SUM(J319/I319)*100</f>
        <v>98.195</v>
      </c>
    </row>
    <row r="320" spans="2:11" ht="12.75">
      <c r="B320" s="5">
        <v>42</v>
      </c>
      <c r="C320" s="4" t="s">
        <v>80</v>
      </c>
      <c r="D320" s="4"/>
      <c r="E320" s="4"/>
      <c r="F320" s="4"/>
      <c r="G320" s="4"/>
      <c r="H320" s="4"/>
      <c r="I320" s="28">
        <f t="shared" si="17"/>
        <v>18000</v>
      </c>
      <c r="J320" s="28">
        <f t="shared" si="17"/>
        <v>17675.1</v>
      </c>
      <c r="K320" s="59">
        <f>SUM(J320/I320)*100</f>
        <v>98.195</v>
      </c>
    </row>
    <row r="321" spans="2:11" ht="13.5" customHeight="1">
      <c r="B321" s="8">
        <v>422</v>
      </c>
      <c r="C321" s="7" t="s">
        <v>21</v>
      </c>
      <c r="D321" s="7"/>
      <c r="E321" s="7"/>
      <c r="F321" s="7"/>
      <c r="I321" s="25">
        <f t="shared" si="17"/>
        <v>18000</v>
      </c>
      <c r="J321" s="25">
        <f t="shared" si="17"/>
        <v>17675.1</v>
      </c>
      <c r="K321" s="60">
        <f>SUM(J321/I321)*100</f>
        <v>98.195</v>
      </c>
    </row>
    <row r="322" spans="2:11" ht="12.75">
      <c r="B322" s="8">
        <v>4227</v>
      </c>
      <c r="C322" s="7" t="s">
        <v>112</v>
      </c>
      <c r="D322" s="7"/>
      <c r="E322" s="7"/>
      <c r="F322" s="7"/>
      <c r="I322" s="25">
        <v>18000</v>
      </c>
      <c r="J322" s="25">
        <v>17675.1</v>
      </c>
      <c r="K322" s="60">
        <f>SUM(J322/I322)*100</f>
        <v>98.195</v>
      </c>
    </row>
    <row r="323" spans="2:11" ht="6" customHeight="1">
      <c r="B323" s="8"/>
      <c r="C323" s="7"/>
      <c r="D323" s="7"/>
      <c r="E323" s="7"/>
      <c r="F323" s="7"/>
      <c r="G323" s="7"/>
      <c r="I323" s="25"/>
      <c r="J323" s="25"/>
      <c r="K323" s="60"/>
    </row>
    <row r="324" spans="2:11" ht="15">
      <c r="B324" s="8"/>
      <c r="C324" s="52" t="s">
        <v>144</v>
      </c>
      <c r="D324" s="52"/>
      <c r="E324" s="52"/>
      <c r="F324" s="52"/>
      <c r="G324" s="52"/>
      <c r="H324" s="52"/>
      <c r="I324" s="65">
        <f>I325</f>
        <v>150000</v>
      </c>
      <c r="J324" s="65">
        <f aca="true" t="shared" si="18" ref="J324:K326">J325</f>
        <v>155755.11000000002</v>
      </c>
      <c r="K324" s="59">
        <f t="shared" si="18"/>
        <v>97.3135</v>
      </c>
    </row>
    <row r="325" spans="2:11" ht="12.75">
      <c r="B325" s="5">
        <v>3</v>
      </c>
      <c r="C325" s="4" t="s">
        <v>0</v>
      </c>
      <c r="D325" s="4"/>
      <c r="E325" s="4"/>
      <c r="F325" s="4"/>
      <c r="G325" s="4"/>
      <c r="H325" s="4"/>
      <c r="I325" s="21">
        <f>I326</f>
        <v>150000</v>
      </c>
      <c r="J325" s="21">
        <f t="shared" si="18"/>
        <v>155755.11000000002</v>
      </c>
      <c r="K325" s="59">
        <f t="shared" si="18"/>
        <v>97.3135</v>
      </c>
    </row>
    <row r="326" spans="2:11" ht="12.75">
      <c r="B326" s="5">
        <v>32</v>
      </c>
      <c r="C326" s="4" t="s">
        <v>10</v>
      </c>
      <c r="D326" s="4"/>
      <c r="E326" s="4"/>
      <c r="F326" s="4"/>
      <c r="G326" s="4"/>
      <c r="H326" s="4"/>
      <c r="I326" s="21">
        <f>I327+I329</f>
        <v>150000</v>
      </c>
      <c r="J326" s="21">
        <f>J327+J329</f>
        <v>155755.11000000002</v>
      </c>
      <c r="K326" s="59">
        <f t="shared" si="18"/>
        <v>97.3135</v>
      </c>
    </row>
    <row r="327" spans="2:11" ht="12.75">
      <c r="B327" s="48">
        <v>322</v>
      </c>
      <c r="C327" s="49" t="s">
        <v>11</v>
      </c>
      <c r="D327" s="4"/>
      <c r="E327" s="4"/>
      <c r="F327" s="4"/>
      <c r="G327" s="4"/>
      <c r="H327" s="4"/>
      <c r="I327" s="60">
        <f>I328</f>
        <v>10000</v>
      </c>
      <c r="J327" s="60">
        <f>J328</f>
        <v>9731.35</v>
      </c>
      <c r="K327" s="60">
        <f>K328</f>
        <v>97.3135</v>
      </c>
    </row>
    <row r="328" spans="2:11" ht="12.75">
      <c r="B328" s="48">
        <v>3224</v>
      </c>
      <c r="C328" s="49" t="s">
        <v>88</v>
      </c>
      <c r="D328" s="49"/>
      <c r="E328" s="49"/>
      <c r="F328" s="49"/>
      <c r="G328" s="49"/>
      <c r="H328" s="4"/>
      <c r="I328" s="60">
        <v>10000</v>
      </c>
      <c r="J328" s="60">
        <v>9731.35</v>
      </c>
      <c r="K328" s="60">
        <f>SUM(J328/I328)*100</f>
        <v>97.3135</v>
      </c>
    </row>
    <row r="329" spans="2:11" ht="12.75">
      <c r="B329" s="8">
        <v>323</v>
      </c>
      <c r="C329" s="7" t="s">
        <v>36</v>
      </c>
      <c r="D329" s="7"/>
      <c r="E329" s="4"/>
      <c r="F329" s="4"/>
      <c r="I329" s="25">
        <f>I330</f>
        <v>140000</v>
      </c>
      <c r="J329" s="25">
        <f>J330</f>
        <v>146023.76</v>
      </c>
      <c r="K329" s="25">
        <f>K330</f>
        <v>104.30268571428572</v>
      </c>
    </row>
    <row r="330" spans="2:11" ht="12.75">
      <c r="B330" s="8">
        <v>3232</v>
      </c>
      <c r="C330" s="7" t="s">
        <v>14</v>
      </c>
      <c r="D330" s="7"/>
      <c r="E330" s="7"/>
      <c r="F330" s="7"/>
      <c r="I330" s="25">
        <v>140000</v>
      </c>
      <c r="J330" s="25">
        <v>146023.76</v>
      </c>
      <c r="K330" s="60">
        <f>SUM(J330/I330)*100</f>
        <v>104.30268571428572</v>
      </c>
    </row>
    <row r="331" spans="2:11" ht="3.75" customHeight="1">
      <c r="B331" s="8"/>
      <c r="C331" s="55"/>
      <c r="D331" s="7"/>
      <c r="E331" s="7"/>
      <c r="F331" s="7"/>
      <c r="G331" s="7"/>
      <c r="I331" s="25"/>
      <c r="J331" s="6"/>
      <c r="K331" s="59"/>
    </row>
    <row r="332" spans="2:11" ht="15">
      <c r="B332" s="8"/>
      <c r="C332" s="52" t="s">
        <v>115</v>
      </c>
      <c r="D332" s="52"/>
      <c r="E332" s="52"/>
      <c r="F332" s="64"/>
      <c r="G332" s="64"/>
      <c r="H332" s="64"/>
      <c r="I332" s="65">
        <f>I333</f>
        <v>50000</v>
      </c>
      <c r="J332" s="65">
        <f>J333</f>
        <v>44154.78</v>
      </c>
      <c r="K332" s="63">
        <f>SUM(J332/I332)*100</f>
        <v>88.30956</v>
      </c>
    </row>
    <row r="333" spans="2:11" ht="15">
      <c r="B333" s="5">
        <v>3</v>
      </c>
      <c r="C333" s="4" t="s">
        <v>0</v>
      </c>
      <c r="D333" s="4"/>
      <c r="E333" s="4"/>
      <c r="F333" s="4"/>
      <c r="G333" s="4"/>
      <c r="H333" s="4"/>
      <c r="I333" s="21">
        <f>I334</f>
        <v>50000</v>
      </c>
      <c r="J333" s="21">
        <f>J334</f>
        <v>44154.78</v>
      </c>
      <c r="K333" s="63">
        <f aca="true" t="shared" si="19" ref="K333:K368">SUM(J333/I333)*100</f>
        <v>88.30956</v>
      </c>
    </row>
    <row r="334" spans="2:11" ht="12.75" customHeight="1">
      <c r="B334" s="5">
        <v>32</v>
      </c>
      <c r="C334" s="4" t="s">
        <v>10</v>
      </c>
      <c r="D334" s="4"/>
      <c r="E334" s="4"/>
      <c r="F334" s="4"/>
      <c r="G334" s="4"/>
      <c r="H334" s="4"/>
      <c r="I334" s="21">
        <f>SUM(I335+I337)</f>
        <v>50000</v>
      </c>
      <c r="J334" s="21">
        <f>SUM(J335+J337)</f>
        <v>44154.78</v>
      </c>
      <c r="K334" s="59">
        <f t="shared" si="19"/>
        <v>88.30956</v>
      </c>
    </row>
    <row r="335" spans="2:11" ht="14.25" customHeight="1">
      <c r="B335" s="8">
        <v>322</v>
      </c>
      <c r="C335" s="7" t="s">
        <v>11</v>
      </c>
      <c r="D335" s="7"/>
      <c r="E335" s="4"/>
      <c r="F335" s="4"/>
      <c r="I335" s="25">
        <f>I336</f>
        <v>45000</v>
      </c>
      <c r="J335" s="25">
        <f>J336</f>
        <v>41631.21</v>
      </c>
      <c r="K335" s="60">
        <f t="shared" si="19"/>
        <v>92.5138</v>
      </c>
    </row>
    <row r="336" spans="2:11" ht="12.75">
      <c r="B336" s="8">
        <v>3223</v>
      </c>
      <c r="C336" s="7" t="s">
        <v>13</v>
      </c>
      <c r="D336" s="7"/>
      <c r="E336" s="7"/>
      <c r="F336" s="7"/>
      <c r="I336" s="25">
        <v>45000</v>
      </c>
      <c r="J336" s="25">
        <v>41631.21</v>
      </c>
      <c r="K336" s="60">
        <f t="shared" si="19"/>
        <v>92.5138</v>
      </c>
    </row>
    <row r="337" spans="2:11" ht="12.75">
      <c r="B337" s="8">
        <v>323</v>
      </c>
      <c r="C337" s="7" t="s">
        <v>36</v>
      </c>
      <c r="D337" s="7"/>
      <c r="E337" s="4"/>
      <c r="F337" s="4"/>
      <c r="I337" s="25">
        <f>I338</f>
        <v>5000</v>
      </c>
      <c r="J337" s="25">
        <f>J338</f>
        <v>2523.57</v>
      </c>
      <c r="K337" s="60">
        <f t="shared" si="19"/>
        <v>50.4714</v>
      </c>
    </row>
    <row r="338" spans="2:11" ht="15" customHeight="1">
      <c r="B338" s="8">
        <v>3232</v>
      </c>
      <c r="C338" s="7" t="s">
        <v>14</v>
      </c>
      <c r="D338" s="7"/>
      <c r="E338" s="7"/>
      <c r="F338" s="7"/>
      <c r="I338" s="25">
        <v>5000</v>
      </c>
      <c r="J338" s="25">
        <v>2523.57</v>
      </c>
      <c r="K338" s="60">
        <f t="shared" si="19"/>
        <v>50.4714</v>
      </c>
    </row>
    <row r="339" spans="2:11" ht="5.25" customHeight="1">
      <c r="B339" s="8"/>
      <c r="C339" s="49"/>
      <c r="D339" s="53"/>
      <c r="E339" s="53"/>
      <c r="F339" s="7"/>
      <c r="G339" s="7"/>
      <c r="I339" s="25"/>
      <c r="J339" s="6"/>
      <c r="K339" s="63"/>
    </row>
    <row r="340" spans="2:11" ht="15.75">
      <c r="B340" s="1" t="s">
        <v>119</v>
      </c>
      <c r="C340" s="2"/>
      <c r="D340" s="2"/>
      <c r="E340" s="2"/>
      <c r="F340" s="2"/>
      <c r="G340" s="2"/>
      <c r="H340" s="2"/>
      <c r="I340" s="33">
        <f>SUM(I342+I355)</f>
        <v>102000</v>
      </c>
      <c r="J340" s="33">
        <f>SUM(J342+J355)</f>
        <v>93248.15</v>
      </c>
      <c r="K340" s="63">
        <f t="shared" si="19"/>
        <v>91.41975490196079</v>
      </c>
    </row>
    <row r="341" spans="2:11" ht="15.75">
      <c r="B341" s="1"/>
      <c r="C341" s="62" t="s">
        <v>118</v>
      </c>
      <c r="D341" s="62"/>
      <c r="E341" s="62"/>
      <c r="F341" s="2"/>
      <c r="G341" s="2"/>
      <c r="H341" s="2"/>
      <c r="I341" s="33"/>
      <c r="J341" s="33"/>
      <c r="K341" s="63"/>
    </row>
    <row r="342" spans="2:11" ht="15">
      <c r="B342" s="30" t="s">
        <v>120</v>
      </c>
      <c r="C342" s="30"/>
      <c r="D342" s="30"/>
      <c r="E342" s="30"/>
      <c r="F342" s="30"/>
      <c r="G342" s="30"/>
      <c r="H342" s="31"/>
      <c r="I342" s="32">
        <f>I345</f>
        <v>27000</v>
      </c>
      <c r="J342" s="32">
        <f>J345</f>
        <v>25487.21</v>
      </c>
      <c r="K342" s="63">
        <f t="shared" si="19"/>
        <v>94.39707407407407</v>
      </c>
    </row>
    <row r="343" spans="2:11" ht="15">
      <c r="B343" s="30"/>
      <c r="C343" s="4" t="s">
        <v>98</v>
      </c>
      <c r="D343" s="4"/>
      <c r="E343" s="4"/>
      <c r="F343" s="4"/>
      <c r="G343" s="4"/>
      <c r="H343" s="31"/>
      <c r="I343" s="32"/>
      <c r="J343" s="32"/>
      <c r="K343" s="63"/>
    </row>
    <row r="344" spans="2:11" ht="15">
      <c r="B344" s="30"/>
      <c r="C344" s="4" t="s">
        <v>121</v>
      </c>
      <c r="D344" s="4"/>
      <c r="E344" s="4"/>
      <c r="F344" s="4"/>
      <c r="G344" s="4"/>
      <c r="H344" s="31"/>
      <c r="I344" s="32">
        <f>I345</f>
        <v>27000</v>
      </c>
      <c r="J344" s="32">
        <f>J345</f>
        <v>25487.21</v>
      </c>
      <c r="K344" s="63">
        <f t="shared" si="19"/>
        <v>94.39707407407407</v>
      </c>
    </row>
    <row r="345" spans="2:11" ht="15">
      <c r="B345" s="4" t="s">
        <v>149</v>
      </c>
      <c r="C345" s="45"/>
      <c r="D345" s="45"/>
      <c r="E345" s="45"/>
      <c r="F345" s="45"/>
      <c r="G345" s="45"/>
      <c r="H345" s="47"/>
      <c r="I345" s="46">
        <f>I346</f>
        <v>27000</v>
      </c>
      <c r="J345" s="46">
        <f>J346</f>
        <v>25487.21</v>
      </c>
      <c r="K345" s="63">
        <f t="shared" si="19"/>
        <v>94.39707407407407</v>
      </c>
    </row>
    <row r="346" spans="2:11" ht="15">
      <c r="B346" s="5">
        <v>3</v>
      </c>
      <c r="C346" s="4" t="s">
        <v>0</v>
      </c>
      <c r="D346" s="7"/>
      <c r="E346" s="7"/>
      <c r="F346" s="7"/>
      <c r="I346" s="28">
        <f>SUM(I347+I351)</f>
        <v>27000</v>
      </c>
      <c r="J346" s="28">
        <f>SUM(J347+J351)</f>
        <v>25487.21</v>
      </c>
      <c r="K346" s="63">
        <f t="shared" si="19"/>
        <v>94.39707407407407</v>
      </c>
    </row>
    <row r="347" spans="2:11" ht="12.75">
      <c r="B347" s="5">
        <v>32</v>
      </c>
      <c r="C347" s="4" t="s">
        <v>10</v>
      </c>
      <c r="D347" s="7"/>
      <c r="E347" s="7"/>
      <c r="F347" s="7"/>
      <c r="I347" s="28">
        <f>I348</f>
        <v>17000</v>
      </c>
      <c r="J347" s="28">
        <f>J348</f>
        <v>15487.21</v>
      </c>
      <c r="K347" s="59">
        <f t="shared" si="19"/>
        <v>91.10123529411764</v>
      </c>
    </row>
    <row r="348" spans="2:11" ht="12.75">
      <c r="B348" s="8">
        <v>323</v>
      </c>
      <c r="C348" s="7" t="s">
        <v>1</v>
      </c>
      <c r="D348" s="7"/>
      <c r="E348" s="7"/>
      <c r="F348" s="7"/>
      <c r="G348" s="7"/>
      <c r="I348" s="25">
        <f>I349</f>
        <v>17000</v>
      </c>
      <c r="J348" s="25">
        <f>J349</f>
        <v>15487.21</v>
      </c>
      <c r="K348" s="60">
        <f t="shared" si="19"/>
        <v>91.10123529411764</v>
      </c>
    </row>
    <row r="349" spans="2:11" ht="13.5" customHeight="1">
      <c r="B349" s="8">
        <v>3237</v>
      </c>
      <c r="C349" s="7" t="s">
        <v>2</v>
      </c>
      <c r="D349" s="7"/>
      <c r="E349" s="7"/>
      <c r="F349" s="7"/>
      <c r="I349" s="50">
        <v>17000</v>
      </c>
      <c r="J349" s="50">
        <v>15487.21</v>
      </c>
      <c r="K349" s="60">
        <f t="shared" si="19"/>
        <v>91.10123529411764</v>
      </c>
    </row>
    <row r="350" spans="2:11" ht="3.75" customHeight="1">
      <c r="B350" s="7"/>
      <c r="C350" s="55"/>
      <c r="D350" s="7"/>
      <c r="E350" s="7"/>
      <c r="F350" s="7"/>
      <c r="G350" s="7"/>
      <c r="I350" s="25"/>
      <c r="J350" s="6"/>
      <c r="K350" s="59"/>
    </row>
    <row r="351" spans="2:11" ht="12.75">
      <c r="B351" s="5">
        <v>38</v>
      </c>
      <c r="C351" s="4" t="s">
        <v>42</v>
      </c>
      <c r="D351" s="7"/>
      <c r="E351" s="7"/>
      <c r="F351" s="7"/>
      <c r="I351" s="28">
        <f>I352</f>
        <v>10000</v>
      </c>
      <c r="J351" s="28">
        <f>J352</f>
        <v>10000</v>
      </c>
      <c r="K351" s="59">
        <f t="shared" si="19"/>
        <v>100</v>
      </c>
    </row>
    <row r="352" spans="2:11" ht="13.5" customHeight="1">
      <c r="B352" s="8">
        <v>381</v>
      </c>
      <c r="C352" s="7" t="s">
        <v>27</v>
      </c>
      <c r="D352" s="7"/>
      <c r="E352" s="7"/>
      <c r="F352" s="7"/>
      <c r="I352" s="25">
        <f>I353</f>
        <v>10000</v>
      </c>
      <c r="J352" s="25">
        <f>J353</f>
        <v>10000</v>
      </c>
      <c r="K352" s="60">
        <f t="shared" si="19"/>
        <v>100</v>
      </c>
    </row>
    <row r="353" spans="2:11" ht="13.5" customHeight="1">
      <c r="B353" s="8">
        <v>3811</v>
      </c>
      <c r="C353" s="7" t="s">
        <v>28</v>
      </c>
      <c r="D353" s="7"/>
      <c r="E353" s="7"/>
      <c r="F353" s="7"/>
      <c r="I353" s="25">
        <v>10000</v>
      </c>
      <c r="J353" s="25">
        <v>10000</v>
      </c>
      <c r="K353" s="60">
        <f t="shared" si="19"/>
        <v>100</v>
      </c>
    </row>
    <row r="354" spans="2:11" ht="13.5" customHeight="1">
      <c r="B354" s="8"/>
      <c r="C354" s="7"/>
      <c r="D354" s="7"/>
      <c r="E354" s="7"/>
      <c r="F354" s="7"/>
      <c r="G354" s="7"/>
      <c r="I354" s="25"/>
      <c r="J354" s="6"/>
      <c r="K354" s="63"/>
    </row>
    <row r="355" spans="2:11" ht="19.5" customHeight="1">
      <c r="B355" s="30" t="s">
        <v>122</v>
      </c>
      <c r="C355" s="30"/>
      <c r="D355" s="30"/>
      <c r="E355" s="30"/>
      <c r="F355" s="30"/>
      <c r="G355" s="30"/>
      <c r="H355" s="31"/>
      <c r="I355" s="32">
        <f>I358</f>
        <v>75000</v>
      </c>
      <c r="J355" s="32">
        <f>J358</f>
        <v>67760.94</v>
      </c>
      <c r="K355" s="63">
        <f t="shared" si="19"/>
        <v>90.34792</v>
      </c>
    </row>
    <row r="356" spans="2:11" ht="2.25" customHeight="1">
      <c r="B356" s="7"/>
      <c r="C356" s="53"/>
      <c r="D356" s="53"/>
      <c r="E356" s="53"/>
      <c r="F356" s="53"/>
      <c r="G356" s="53"/>
      <c r="H356" s="53"/>
      <c r="I356" s="58"/>
      <c r="J356" s="58"/>
      <c r="K356" s="63"/>
    </row>
    <row r="357" spans="2:11" ht="15">
      <c r="B357" s="30"/>
      <c r="C357" s="4" t="s">
        <v>98</v>
      </c>
      <c r="D357" s="4"/>
      <c r="E357" s="4"/>
      <c r="F357" s="4"/>
      <c r="G357" s="4"/>
      <c r="H357" s="53"/>
      <c r="I357" s="58"/>
      <c r="J357" s="58"/>
      <c r="K357" s="63"/>
    </row>
    <row r="358" spans="2:11" ht="15">
      <c r="B358" s="30" t="s">
        <v>123</v>
      </c>
      <c r="C358" s="30"/>
      <c r="D358" s="30"/>
      <c r="E358" s="30"/>
      <c r="F358" s="30"/>
      <c r="G358" s="30"/>
      <c r="H358" s="31"/>
      <c r="I358" s="32">
        <f>I360+I370+I377+I382</f>
        <v>75000</v>
      </c>
      <c r="J358" s="32">
        <f>J360+J370+J377+J382</f>
        <v>67760.94</v>
      </c>
      <c r="K358" s="63">
        <f t="shared" si="19"/>
        <v>90.34792</v>
      </c>
    </row>
    <row r="359" spans="2:11" ht="5.25" customHeight="1">
      <c r="B359" s="30"/>
      <c r="C359" s="30"/>
      <c r="D359" s="30"/>
      <c r="E359" s="30"/>
      <c r="F359" s="30"/>
      <c r="G359" s="30"/>
      <c r="H359" s="31"/>
      <c r="I359" s="32"/>
      <c r="J359" s="32"/>
      <c r="K359" s="63"/>
    </row>
    <row r="360" spans="2:11" ht="16.5" customHeight="1">
      <c r="B360" s="31"/>
      <c r="C360" s="30" t="s">
        <v>124</v>
      </c>
      <c r="D360" s="30"/>
      <c r="E360" s="30"/>
      <c r="F360" s="30"/>
      <c r="G360" s="30"/>
      <c r="H360" s="31"/>
      <c r="I360" s="32">
        <f>I361</f>
        <v>9000</v>
      </c>
      <c r="J360" s="32">
        <f>J361</f>
        <v>4273.81</v>
      </c>
      <c r="K360" s="63">
        <f t="shared" si="19"/>
        <v>47.48677777777778</v>
      </c>
    </row>
    <row r="361" spans="2:11" ht="16.5" customHeight="1">
      <c r="B361" s="5">
        <v>3</v>
      </c>
      <c r="C361" s="4" t="s">
        <v>0</v>
      </c>
      <c r="D361" s="7"/>
      <c r="E361" s="7"/>
      <c r="F361" s="7"/>
      <c r="I361" s="28">
        <f>SUM(I362+I366)</f>
        <v>9000</v>
      </c>
      <c r="J361" s="28">
        <f>SUM(J362+J366)</f>
        <v>4273.81</v>
      </c>
      <c r="K361" s="59">
        <f t="shared" si="19"/>
        <v>47.48677777777778</v>
      </c>
    </row>
    <row r="362" spans="2:11" ht="15" customHeight="1">
      <c r="B362" s="5">
        <v>37</v>
      </c>
      <c r="C362" s="4" t="s">
        <v>125</v>
      </c>
      <c r="D362" s="7"/>
      <c r="E362" s="7"/>
      <c r="F362" s="7"/>
      <c r="I362" s="28">
        <f>I363</f>
        <v>3000</v>
      </c>
      <c r="J362" s="28">
        <f>J363</f>
        <v>0</v>
      </c>
      <c r="K362" s="60">
        <f t="shared" si="19"/>
        <v>0</v>
      </c>
    </row>
    <row r="363" spans="2:11" ht="12.75">
      <c r="B363" s="48">
        <v>372</v>
      </c>
      <c r="C363" s="49" t="s">
        <v>126</v>
      </c>
      <c r="D363" s="49"/>
      <c r="E363" s="49"/>
      <c r="F363" s="49"/>
      <c r="G363" s="49"/>
      <c r="H363" s="49"/>
      <c r="I363" s="50">
        <f>I364</f>
        <v>3000</v>
      </c>
      <c r="J363" s="50">
        <f>J364</f>
        <v>0</v>
      </c>
      <c r="K363" s="60">
        <f t="shared" si="19"/>
        <v>0</v>
      </c>
    </row>
    <row r="364" spans="2:11" ht="13.5" customHeight="1">
      <c r="B364" s="9">
        <v>3721</v>
      </c>
      <c r="C364" s="19" t="s">
        <v>127</v>
      </c>
      <c r="I364" s="27">
        <v>3000</v>
      </c>
      <c r="J364" s="27">
        <v>0</v>
      </c>
      <c r="K364" s="60">
        <f t="shared" si="19"/>
        <v>0</v>
      </c>
    </row>
    <row r="365" spans="2:11" ht="5.25" customHeight="1">
      <c r="B365" s="48"/>
      <c r="C365" s="49"/>
      <c r="D365" s="49"/>
      <c r="E365" s="49"/>
      <c r="F365" s="49"/>
      <c r="G365" s="49"/>
      <c r="H365" s="49"/>
      <c r="I365" s="50"/>
      <c r="J365" s="6"/>
      <c r="K365" s="63"/>
    </row>
    <row r="366" spans="2:11" ht="15">
      <c r="B366" s="5">
        <v>38</v>
      </c>
      <c r="C366" s="4" t="s">
        <v>42</v>
      </c>
      <c r="D366" s="7"/>
      <c r="E366" s="7"/>
      <c r="F366" s="7"/>
      <c r="I366" s="28">
        <f>I367</f>
        <v>6000</v>
      </c>
      <c r="J366" s="28">
        <f>J367</f>
        <v>4273.81</v>
      </c>
      <c r="K366" s="63">
        <f t="shared" si="19"/>
        <v>71.23016666666668</v>
      </c>
    </row>
    <row r="367" spans="2:11" ht="15">
      <c r="B367" s="8">
        <v>381</v>
      </c>
      <c r="C367" s="7" t="s">
        <v>27</v>
      </c>
      <c r="D367" s="7"/>
      <c r="E367" s="7"/>
      <c r="F367" s="7"/>
      <c r="I367" s="25">
        <f>I368</f>
        <v>6000</v>
      </c>
      <c r="J367" s="25">
        <f>J368</f>
        <v>4273.81</v>
      </c>
      <c r="K367" s="63">
        <f t="shared" si="19"/>
        <v>71.23016666666668</v>
      </c>
    </row>
    <row r="368" spans="2:11" ht="15">
      <c r="B368" s="8">
        <v>3811</v>
      </c>
      <c r="C368" s="7" t="s">
        <v>28</v>
      </c>
      <c r="D368" s="7"/>
      <c r="E368" s="7"/>
      <c r="F368" s="7"/>
      <c r="I368" s="25">
        <v>6000</v>
      </c>
      <c r="J368" s="25">
        <v>4273.81</v>
      </c>
      <c r="K368" s="63">
        <f t="shared" si="19"/>
        <v>71.23016666666668</v>
      </c>
    </row>
    <row r="369" spans="2:11" ht="6" customHeight="1">
      <c r="B369" s="8"/>
      <c r="C369" s="7"/>
      <c r="D369" s="7"/>
      <c r="E369" s="7"/>
      <c r="F369" s="7"/>
      <c r="I369" s="25"/>
      <c r="J369" s="25"/>
      <c r="K369" s="63"/>
    </row>
    <row r="370" spans="2:11" ht="15">
      <c r="B370" s="30"/>
      <c r="C370" s="30" t="s">
        <v>117</v>
      </c>
      <c r="D370" s="30"/>
      <c r="E370" s="30"/>
      <c r="F370" s="30"/>
      <c r="G370" s="30"/>
      <c r="H370" s="31"/>
      <c r="I370" s="32">
        <f>I371</f>
        <v>42000</v>
      </c>
      <c r="J370" s="32">
        <f>J371</f>
        <v>41839.94</v>
      </c>
      <c r="K370" s="32">
        <f>K371</f>
        <v>99.61890476190477</v>
      </c>
    </row>
    <row r="371" spans="2:11" ht="14.25" customHeight="1">
      <c r="B371" s="61">
        <v>4</v>
      </c>
      <c r="C371" s="53" t="s">
        <v>20</v>
      </c>
      <c r="D371" s="53"/>
      <c r="E371" s="53"/>
      <c r="F371" s="53"/>
      <c r="G371" s="52"/>
      <c r="H371" s="31"/>
      <c r="I371" s="28">
        <f aca="true" t="shared" si="20" ref="I371:J373">I372</f>
        <v>42000</v>
      </c>
      <c r="J371" s="28">
        <f t="shared" si="20"/>
        <v>41839.94</v>
      </c>
      <c r="K371" s="21">
        <f>SUM(J371/I371)*100</f>
        <v>99.61890476190477</v>
      </c>
    </row>
    <row r="372" spans="2:11" ht="15" customHeight="1">
      <c r="B372" s="61">
        <v>41</v>
      </c>
      <c r="C372" s="53" t="s">
        <v>177</v>
      </c>
      <c r="D372" s="53"/>
      <c r="E372" s="53"/>
      <c r="F372" s="53"/>
      <c r="G372" s="52"/>
      <c r="H372" s="31"/>
      <c r="I372" s="28">
        <f t="shared" si="20"/>
        <v>42000</v>
      </c>
      <c r="J372" s="28">
        <f t="shared" si="20"/>
        <v>41839.94</v>
      </c>
      <c r="K372" s="21">
        <f>SUM(J372/I372)*100</f>
        <v>99.61890476190477</v>
      </c>
    </row>
    <row r="373" spans="2:11" ht="12.75" customHeight="1">
      <c r="B373" s="48">
        <v>411</v>
      </c>
      <c r="C373" s="49" t="s">
        <v>178</v>
      </c>
      <c r="D373" s="49"/>
      <c r="E373" s="49"/>
      <c r="F373" s="49"/>
      <c r="G373" s="64"/>
      <c r="H373" s="64"/>
      <c r="I373" s="66">
        <f t="shared" si="20"/>
        <v>42000</v>
      </c>
      <c r="J373" s="66">
        <f t="shared" si="20"/>
        <v>41839.94</v>
      </c>
      <c r="K373" s="60">
        <f>SUM(J373/I373)*100</f>
        <v>99.61890476190477</v>
      </c>
    </row>
    <row r="374" spans="2:11" ht="14.25" customHeight="1">
      <c r="B374" s="48">
        <v>4111</v>
      </c>
      <c r="C374" s="54" t="s">
        <v>24</v>
      </c>
      <c r="D374" s="49"/>
      <c r="E374" s="49"/>
      <c r="F374" s="49"/>
      <c r="G374" s="64"/>
      <c r="H374" s="64"/>
      <c r="I374" s="66">
        <v>42000</v>
      </c>
      <c r="J374" s="66">
        <v>41839.94</v>
      </c>
      <c r="K374" s="60">
        <f>SUM(J374/I374)*100</f>
        <v>99.61890476190477</v>
      </c>
    </row>
    <row r="375" spans="2:11" ht="4.5" customHeight="1">
      <c r="B375" s="8"/>
      <c r="C375" s="7"/>
      <c r="D375" s="7"/>
      <c r="E375" s="7"/>
      <c r="F375" s="7"/>
      <c r="I375" s="25"/>
      <c r="J375" s="25"/>
      <c r="K375" s="63"/>
    </row>
    <row r="376" spans="2:11" ht="15">
      <c r="B376" s="8"/>
      <c r="C376" s="30" t="s">
        <v>194</v>
      </c>
      <c r="D376" s="7"/>
      <c r="E376" s="7"/>
      <c r="F376" s="7"/>
      <c r="I376" s="25"/>
      <c r="J376" s="25"/>
      <c r="K376" s="63"/>
    </row>
    <row r="377" spans="2:11" ht="15">
      <c r="B377" s="5">
        <v>3</v>
      </c>
      <c r="C377" s="4" t="s">
        <v>0</v>
      </c>
      <c r="D377" s="7"/>
      <c r="E377" s="7"/>
      <c r="F377" s="7"/>
      <c r="H377" s="47"/>
      <c r="I377" s="46">
        <f>I378</f>
        <v>22000</v>
      </c>
      <c r="J377" s="46">
        <f>J378</f>
        <v>20810.32</v>
      </c>
      <c r="K377" s="46">
        <f>K378</f>
        <v>94.59236363636363</v>
      </c>
    </row>
    <row r="378" spans="2:11" ht="13.5" customHeight="1">
      <c r="B378" s="5">
        <v>32</v>
      </c>
      <c r="C378" s="4" t="s">
        <v>10</v>
      </c>
      <c r="D378" s="7"/>
      <c r="E378" s="7"/>
      <c r="F378" s="7"/>
      <c r="I378" s="28">
        <f>I379</f>
        <v>22000</v>
      </c>
      <c r="J378" s="28">
        <f>J379</f>
        <v>20810.32</v>
      </c>
      <c r="K378" s="59">
        <f>SUM(J378/I378)*100</f>
        <v>94.59236363636363</v>
      </c>
    </row>
    <row r="379" spans="2:11" ht="12.75">
      <c r="B379" s="8">
        <v>323</v>
      </c>
      <c r="C379" s="7" t="s">
        <v>1</v>
      </c>
      <c r="D379" s="7"/>
      <c r="E379" s="7"/>
      <c r="F379" s="7"/>
      <c r="I379" s="25">
        <f>I380</f>
        <v>22000</v>
      </c>
      <c r="J379" s="25">
        <f>J380</f>
        <v>20810.32</v>
      </c>
      <c r="K379" s="60">
        <f>SUM(J379/I379)*100</f>
        <v>94.59236363636363</v>
      </c>
    </row>
    <row r="380" spans="2:11" ht="14.25">
      <c r="B380" s="8">
        <v>3237</v>
      </c>
      <c r="C380" s="7" t="s">
        <v>2</v>
      </c>
      <c r="D380" s="7"/>
      <c r="E380" s="7"/>
      <c r="F380" s="7"/>
      <c r="H380" s="47"/>
      <c r="I380" s="50">
        <v>22000</v>
      </c>
      <c r="J380" s="50">
        <v>20810.32</v>
      </c>
      <c r="K380" s="60">
        <f>SUM(J380/I380)*100</f>
        <v>94.59236363636363</v>
      </c>
    </row>
    <row r="381" spans="2:11" ht="15.75" customHeight="1">
      <c r="B381" s="8"/>
      <c r="C381" s="7"/>
      <c r="D381" s="7"/>
      <c r="E381" s="7"/>
      <c r="F381" s="7"/>
      <c r="I381" s="25"/>
      <c r="J381" s="25"/>
      <c r="K381" s="63"/>
    </row>
    <row r="382" spans="2:11" ht="15" customHeight="1">
      <c r="B382" s="31"/>
      <c r="C382" s="30" t="s">
        <v>128</v>
      </c>
      <c r="D382" s="30"/>
      <c r="E382" s="30"/>
      <c r="F382" s="30"/>
      <c r="G382" s="30"/>
      <c r="H382" s="31"/>
      <c r="I382" s="32">
        <f>I383</f>
        <v>2000</v>
      </c>
      <c r="J382" s="32">
        <f>J383</f>
        <v>836.87</v>
      </c>
      <c r="K382" s="63">
        <f aca="true" t="shared" si="21" ref="K382:K424">SUM(J382/I382)*100</f>
        <v>41.8435</v>
      </c>
    </row>
    <row r="383" spans="2:11" ht="12.75">
      <c r="B383" s="5">
        <v>3</v>
      </c>
      <c r="C383" s="4" t="s">
        <v>0</v>
      </c>
      <c r="D383" s="7"/>
      <c r="E383" s="7"/>
      <c r="F383" s="7"/>
      <c r="I383" s="28">
        <f>SUM(I384+I387)</f>
        <v>2000</v>
      </c>
      <c r="J383" s="28">
        <f>SUM(J384+J387)</f>
        <v>836.87</v>
      </c>
      <c r="K383" s="21">
        <f t="shared" si="21"/>
        <v>41.8435</v>
      </c>
    </row>
    <row r="384" spans="2:11" ht="15.75" customHeight="1">
      <c r="B384" s="5">
        <v>37</v>
      </c>
      <c r="C384" s="4" t="s">
        <v>125</v>
      </c>
      <c r="D384" s="7"/>
      <c r="E384" s="7"/>
      <c r="F384" s="7"/>
      <c r="I384" s="28">
        <f>I385</f>
        <v>1000</v>
      </c>
      <c r="J384" s="28">
        <f>J385</f>
        <v>0</v>
      </c>
      <c r="K384" s="21">
        <f t="shared" si="21"/>
        <v>0</v>
      </c>
    </row>
    <row r="385" spans="2:11" ht="15" customHeight="1">
      <c r="B385" s="48">
        <v>372</v>
      </c>
      <c r="C385" s="49" t="s">
        <v>126</v>
      </c>
      <c r="D385" s="49"/>
      <c r="E385" s="49"/>
      <c r="F385" s="49"/>
      <c r="G385" s="49"/>
      <c r="H385" s="49"/>
      <c r="I385" s="50">
        <f>I386</f>
        <v>1000</v>
      </c>
      <c r="J385" s="50">
        <f>J386</f>
        <v>0</v>
      </c>
      <c r="K385" s="60">
        <f t="shared" si="21"/>
        <v>0</v>
      </c>
    </row>
    <row r="386" spans="2:11" ht="16.5" customHeight="1">
      <c r="B386" s="9">
        <v>3721</v>
      </c>
      <c r="C386" s="19" t="s">
        <v>127</v>
      </c>
      <c r="I386" s="27">
        <v>1000</v>
      </c>
      <c r="J386" s="27">
        <v>0</v>
      </c>
      <c r="K386" s="60">
        <f t="shared" si="21"/>
        <v>0</v>
      </c>
    </row>
    <row r="387" spans="2:11" ht="12.75">
      <c r="B387" s="5">
        <v>38</v>
      </c>
      <c r="C387" s="4" t="s">
        <v>42</v>
      </c>
      <c r="D387" s="7"/>
      <c r="E387" s="7"/>
      <c r="F387" s="7"/>
      <c r="I387" s="28">
        <f>I388</f>
        <v>1000</v>
      </c>
      <c r="J387" s="28">
        <f>J388</f>
        <v>836.87</v>
      </c>
      <c r="K387" s="59">
        <f t="shared" si="21"/>
        <v>83.687</v>
      </c>
    </row>
    <row r="388" spans="2:11" ht="13.5" customHeight="1">
      <c r="B388" s="8">
        <v>381</v>
      </c>
      <c r="C388" s="7" t="s">
        <v>27</v>
      </c>
      <c r="D388" s="7"/>
      <c r="E388" s="7"/>
      <c r="F388" s="7"/>
      <c r="I388" s="25">
        <f>I389</f>
        <v>1000</v>
      </c>
      <c r="J388" s="25">
        <f>J389</f>
        <v>836.87</v>
      </c>
      <c r="K388" s="60">
        <f t="shared" si="21"/>
        <v>83.687</v>
      </c>
    </row>
    <row r="389" spans="2:11" ht="14.25" customHeight="1">
      <c r="B389" s="8">
        <v>3811</v>
      </c>
      <c r="C389" s="7" t="s">
        <v>28</v>
      </c>
      <c r="D389" s="7"/>
      <c r="E389" s="7"/>
      <c r="F389" s="7"/>
      <c r="I389" s="25">
        <v>1000</v>
      </c>
      <c r="J389" s="25">
        <v>836.87</v>
      </c>
      <c r="K389" s="60">
        <f t="shared" si="21"/>
        <v>83.687</v>
      </c>
    </row>
    <row r="390" spans="2:11" ht="15">
      <c r="B390" s="8"/>
      <c r="C390" s="7"/>
      <c r="D390" s="7"/>
      <c r="E390" s="7"/>
      <c r="F390" s="7"/>
      <c r="G390" s="7"/>
      <c r="I390" s="25"/>
      <c r="J390" s="6"/>
      <c r="K390" s="63"/>
    </row>
    <row r="391" spans="2:11" ht="14.25" customHeight="1">
      <c r="B391" s="1" t="s">
        <v>129</v>
      </c>
      <c r="C391" s="2"/>
      <c r="D391" s="2"/>
      <c r="E391" s="2"/>
      <c r="F391" s="2"/>
      <c r="G391" s="2"/>
      <c r="H391" s="2"/>
      <c r="I391" s="33">
        <f>I392</f>
        <v>88000</v>
      </c>
      <c r="J391" s="33">
        <f>J392</f>
        <v>82779.34</v>
      </c>
      <c r="K391" s="63">
        <f t="shared" si="21"/>
        <v>94.06743181818182</v>
      </c>
    </row>
    <row r="392" spans="2:11" ht="14.25" customHeight="1">
      <c r="B392" s="30" t="s">
        <v>130</v>
      </c>
      <c r="C392" s="30"/>
      <c r="D392" s="30"/>
      <c r="E392" s="30"/>
      <c r="F392" s="30"/>
      <c r="G392" s="30"/>
      <c r="H392" s="31"/>
      <c r="I392" s="32">
        <f>SUM(I396+I402+I408)</f>
        <v>88000</v>
      </c>
      <c r="J392" s="32">
        <f>SUM(J396+J402+J408)</f>
        <v>82779.34</v>
      </c>
      <c r="K392" s="63">
        <f t="shared" si="21"/>
        <v>94.06743181818182</v>
      </c>
    </row>
    <row r="393" spans="2:11" ht="14.25" customHeight="1">
      <c r="B393" s="30"/>
      <c r="C393" s="4" t="s">
        <v>101</v>
      </c>
      <c r="D393" s="4"/>
      <c r="E393" s="4"/>
      <c r="F393" s="4"/>
      <c r="G393" s="4"/>
      <c r="H393" s="31"/>
      <c r="I393" s="32"/>
      <c r="J393" s="32"/>
      <c r="K393" s="63"/>
    </row>
    <row r="394" spans="2:11" ht="14.25" customHeight="1">
      <c r="B394" s="30"/>
      <c r="C394" s="4" t="s">
        <v>131</v>
      </c>
      <c r="D394" s="4"/>
      <c r="E394" s="4"/>
      <c r="F394" s="4"/>
      <c r="G394" s="4"/>
      <c r="H394" s="31"/>
      <c r="I394" s="32">
        <f>I392</f>
        <v>88000</v>
      </c>
      <c r="J394" s="32">
        <f>J392</f>
        <v>82779.34</v>
      </c>
      <c r="K394" s="63">
        <f t="shared" si="21"/>
        <v>94.06743181818182</v>
      </c>
    </row>
    <row r="395" spans="2:11" ht="6.75" customHeight="1">
      <c r="B395" s="30"/>
      <c r="C395" s="4"/>
      <c r="D395" s="4"/>
      <c r="E395" s="4"/>
      <c r="F395" s="4"/>
      <c r="G395" s="4"/>
      <c r="H395" s="31"/>
      <c r="I395" s="32"/>
      <c r="J395" s="32"/>
      <c r="K395" s="63"/>
    </row>
    <row r="396" spans="2:11" ht="14.25" customHeight="1">
      <c r="B396" s="30" t="s">
        <v>84</v>
      </c>
      <c r="C396" s="45" t="s">
        <v>132</v>
      </c>
      <c r="D396" s="45"/>
      <c r="E396" s="45"/>
      <c r="F396" s="45"/>
      <c r="G396" s="45"/>
      <c r="H396" s="47"/>
      <c r="I396" s="46">
        <f aca="true" t="shared" si="22" ref="I396:J398">I397</f>
        <v>59000</v>
      </c>
      <c r="J396" s="46">
        <f t="shared" si="22"/>
        <v>55333.34</v>
      </c>
      <c r="K396" s="63">
        <f t="shared" si="21"/>
        <v>93.7853220338983</v>
      </c>
    </row>
    <row r="397" spans="2:11" ht="15">
      <c r="B397" s="5">
        <v>3</v>
      </c>
      <c r="C397" s="4" t="s">
        <v>0</v>
      </c>
      <c r="D397" s="7"/>
      <c r="E397" s="7"/>
      <c r="F397" s="7"/>
      <c r="I397" s="28">
        <f t="shared" si="22"/>
        <v>59000</v>
      </c>
      <c r="J397" s="28">
        <f t="shared" si="22"/>
        <v>55333.34</v>
      </c>
      <c r="K397" s="63">
        <f t="shared" si="21"/>
        <v>93.7853220338983</v>
      </c>
    </row>
    <row r="398" spans="2:11" ht="12.75">
      <c r="B398" s="5">
        <v>37</v>
      </c>
      <c r="C398" s="4" t="s">
        <v>152</v>
      </c>
      <c r="D398" s="7"/>
      <c r="E398" s="7"/>
      <c r="F398" s="7"/>
      <c r="I398" s="28">
        <f t="shared" si="22"/>
        <v>59000</v>
      </c>
      <c r="J398" s="28">
        <f t="shared" si="22"/>
        <v>55333.34</v>
      </c>
      <c r="K398" s="59">
        <f t="shared" si="21"/>
        <v>93.7853220338983</v>
      </c>
    </row>
    <row r="399" spans="2:11" ht="14.25" customHeight="1">
      <c r="B399" s="8">
        <v>372</v>
      </c>
      <c r="C399" s="7" t="s">
        <v>165</v>
      </c>
      <c r="D399" s="7"/>
      <c r="E399" s="7"/>
      <c r="F399" s="7"/>
      <c r="I399" s="25">
        <f>I400</f>
        <v>59000</v>
      </c>
      <c r="J399" s="25">
        <f>J400</f>
        <v>55333.34</v>
      </c>
      <c r="K399" s="60">
        <f t="shared" si="21"/>
        <v>93.7853220338983</v>
      </c>
    </row>
    <row r="400" spans="2:11" ht="15" customHeight="1">
      <c r="B400" s="8">
        <v>3721</v>
      </c>
      <c r="C400" s="7" t="s">
        <v>127</v>
      </c>
      <c r="D400" s="7"/>
      <c r="E400" s="7"/>
      <c r="F400" s="7"/>
      <c r="I400" s="25">
        <v>59000</v>
      </c>
      <c r="J400" s="25">
        <v>55333.34</v>
      </c>
      <c r="K400" s="60">
        <f t="shared" si="21"/>
        <v>93.7853220338983</v>
      </c>
    </row>
    <row r="401" spans="2:11" ht="6.75" customHeight="1">
      <c r="B401" s="8"/>
      <c r="C401" s="7"/>
      <c r="D401" s="7"/>
      <c r="E401" s="7"/>
      <c r="F401" s="7"/>
      <c r="G401" s="7"/>
      <c r="I401" s="25"/>
      <c r="J401" s="6"/>
      <c r="K401" s="63"/>
    </row>
    <row r="402" spans="2:11" ht="15">
      <c r="B402" s="30" t="s">
        <v>150</v>
      </c>
      <c r="C402" s="45"/>
      <c r="D402" s="45"/>
      <c r="E402" s="45"/>
      <c r="F402" s="45"/>
      <c r="G402" s="45"/>
      <c r="H402" s="47"/>
      <c r="I402" s="46">
        <f>I403</f>
        <v>20000</v>
      </c>
      <c r="J402" s="46">
        <f>J403</f>
        <v>18846</v>
      </c>
      <c r="K402" s="63">
        <f t="shared" si="21"/>
        <v>94.23</v>
      </c>
    </row>
    <row r="403" spans="2:11" ht="15">
      <c r="B403" s="5">
        <v>3</v>
      </c>
      <c r="C403" s="4" t="s">
        <v>0</v>
      </c>
      <c r="D403" s="7"/>
      <c r="E403" s="7"/>
      <c r="F403" s="7"/>
      <c r="I403" s="28">
        <f aca="true" t="shared" si="23" ref="I403:J405">I404</f>
        <v>20000</v>
      </c>
      <c r="J403" s="28">
        <f t="shared" si="23"/>
        <v>18846</v>
      </c>
      <c r="K403" s="63">
        <f t="shared" si="21"/>
        <v>94.23</v>
      </c>
    </row>
    <row r="404" spans="2:11" ht="12.75">
      <c r="B404" s="5">
        <v>37</v>
      </c>
      <c r="C404" s="4" t="s">
        <v>151</v>
      </c>
      <c r="D404" s="7"/>
      <c r="E404" s="7"/>
      <c r="F404" s="7"/>
      <c r="I404" s="28">
        <f t="shared" si="23"/>
        <v>20000</v>
      </c>
      <c r="J404" s="28">
        <f t="shared" si="23"/>
        <v>18846</v>
      </c>
      <c r="K404" s="59">
        <f t="shared" si="21"/>
        <v>94.23</v>
      </c>
    </row>
    <row r="405" spans="2:11" ht="12.75">
      <c r="B405" s="8">
        <v>372</v>
      </c>
      <c r="C405" s="7" t="s">
        <v>165</v>
      </c>
      <c r="D405" s="7"/>
      <c r="E405" s="7"/>
      <c r="F405" s="7"/>
      <c r="I405" s="25">
        <f t="shared" si="23"/>
        <v>20000</v>
      </c>
      <c r="J405" s="25">
        <f t="shared" si="23"/>
        <v>18846</v>
      </c>
      <c r="K405" s="60">
        <f t="shared" si="21"/>
        <v>94.23</v>
      </c>
    </row>
    <row r="406" spans="2:11" ht="12.75">
      <c r="B406" s="8">
        <v>3721</v>
      </c>
      <c r="C406" s="7" t="s">
        <v>127</v>
      </c>
      <c r="D406" s="7"/>
      <c r="E406" s="7"/>
      <c r="F406" s="7"/>
      <c r="I406" s="25">
        <v>20000</v>
      </c>
      <c r="J406" s="25">
        <v>18846</v>
      </c>
      <c r="K406" s="60">
        <f t="shared" si="21"/>
        <v>94.23</v>
      </c>
    </row>
    <row r="407" spans="2:11" ht="6" customHeight="1">
      <c r="B407" s="8"/>
      <c r="C407" s="7"/>
      <c r="D407" s="7"/>
      <c r="E407" s="7"/>
      <c r="F407" s="7"/>
      <c r="G407" s="7"/>
      <c r="I407" s="25"/>
      <c r="J407" s="6"/>
      <c r="K407" s="63"/>
    </row>
    <row r="408" spans="2:11" ht="15">
      <c r="B408" s="30" t="s">
        <v>133</v>
      </c>
      <c r="C408" s="45"/>
      <c r="D408" s="45"/>
      <c r="E408" s="45"/>
      <c r="F408" s="45"/>
      <c r="G408" s="45"/>
      <c r="H408" s="47"/>
      <c r="I408" s="46">
        <f>I410</f>
        <v>9000</v>
      </c>
      <c r="J408" s="46">
        <f>J410</f>
        <v>8600</v>
      </c>
      <c r="K408" s="63">
        <f t="shared" si="21"/>
        <v>95.55555555555556</v>
      </c>
    </row>
    <row r="409" spans="2:11" ht="2.25" customHeight="1">
      <c r="B409" s="30"/>
      <c r="C409" s="45"/>
      <c r="D409" s="45"/>
      <c r="E409" s="45"/>
      <c r="F409" s="45"/>
      <c r="G409" s="45"/>
      <c r="H409" s="47"/>
      <c r="I409" s="46"/>
      <c r="J409" s="46"/>
      <c r="K409" s="63"/>
    </row>
    <row r="410" spans="2:11" ht="15">
      <c r="B410" s="5">
        <v>3</v>
      </c>
      <c r="C410" s="4" t="s">
        <v>0</v>
      </c>
      <c r="D410" s="7"/>
      <c r="E410" s="7"/>
      <c r="F410" s="7"/>
      <c r="I410" s="28">
        <f aca="true" t="shared" si="24" ref="I410:J412">I411</f>
        <v>9000</v>
      </c>
      <c r="J410" s="28">
        <f t="shared" si="24"/>
        <v>8600</v>
      </c>
      <c r="K410" s="63">
        <f t="shared" si="21"/>
        <v>95.55555555555556</v>
      </c>
    </row>
    <row r="411" spans="2:11" ht="12.75">
      <c r="B411" s="5">
        <v>38</v>
      </c>
      <c r="C411" s="4" t="s">
        <v>42</v>
      </c>
      <c r="D411" s="7"/>
      <c r="E411" s="7"/>
      <c r="F411" s="7"/>
      <c r="I411" s="28">
        <f t="shared" si="24"/>
        <v>9000</v>
      </c>
      <c r="J411" s="28">
        <f t="shared" si="24"/>
        <v>8600</v>
      </c>
      <c r="K411" s="59">
        <f t="shared" si="21"/>
        <v>95.55555555555556</v>
      </c>
    </row>
    <row r="412" spans="2:11" ht="12.75" customHeight="1">
      <c r="B412" s="8">
        <v>381</v>
      </c>
      <c r="C412" s="7" t="s">
        <v>27</v>
      </c>
      <c r="D412" s="7"/>
      <c r="E412" s="7"/>
      <c r="F412" s="7"/>
      <c r="I412" s="25">
        <f t="shared" si="24"/>
        <v>9000</v>
      </c>
      <c r="J412" s="25">
        <f t="shared" si="24"/>
        <v>8600</v>
      </c>
      <c r="K412" s="60">
        <f t="shared" si="21"/>
        <v>95.55555555555556</v>
      </c>
    </row>
    <row r="413" spans="2:11" ht="14.25" customHeight="1">
      <c r="B413" s="8">
        <v>3811</v>
      </c>
      <c r="C413" s="7" t="s">
        <v>28</v>
      </c>
      <c r="D413" s="7"/>
      <c r="E413" s="7"/>
      <c r="F413" s="7"/>
      <c r="I413" s="25">
        <v>9000</v>
      </c>
      <c r="J413" s="25">
        <v>8600</v>
      </c>
      <c r="K413" s="60">
        <f t="shared" si="21"/>
        <v>95.55555555555556</v>
      </c>
    </row>
    <row r="414" spans="2:11" ht="14.25">
      <c r="B414" s="7"/>
      <c r="C414" s="55"/>
      <c r="D414" s="55"/>
      <c r="E414" s="55"/>
      <c r="F414" s="7"/>
      <c r="G414" s="7"/>
      <c r="I414" s="25"/>
      <c r="J414" s="6"/>
      <c r="K414" s="75"/>
    </row>
    <row r="415" spans="2:11" ht="15.75">
      <c r="B415" s="1" t="s">
        <v>134</v>
      </c>
      <c r="C415" s="2"/>
      <c r="D415" s="2"/>
      <c r="E415" s="2"/>
      <c r="F415" s="2"/>
      <c r="G415" s="2"/>
      <c r="H415" s="2"/>
      <c r="I415" s="33">
        <f>I416</f>
        <v>10000</v>
      </c>
      <c r="J415" s="33">
        <f>J416</f>
        <v>4542.21</v>
      </c>
      <c r="K415" s="63">
        <f t="shared" si="21"/>
        <v>45.4221</v>
      </c>
    </row>
    <row r="416" spans="2:11" ht="15.75" customHeight="1">
      <c r="B416" s="30" t="s">
        <v>135</v>
      </c>
      <c r="C416" s="30"/>
      <c r="D416" s="30"/>
      <c r="E416" s="30"/>
      <c r="F416" s="30"/>
      <c r="G416" s="30"/>
      <c r="H416" s="31"/>
      <c r="I416" s="32">
        <f>I420</f>
        <v>10000</v>
      </c>
      <c r="J416" s="32">
        <f>J420</f>
        <v>4542.21</v>
      </c>
      <c r="K416" s="63">
        <f t="shared" si="21"/>
        <v>45.4221</v>
      </c>
    </row>
    <row r="417" spans="2:11" ht="16.5" customHeight="1">
      <c r="B417" s="30"/>
      <c r="C417" s="4" t="s">
        <v>102</v>
      </c>
      <c r="D417" s="4"/>
      <c r="E417" s="4"/>
      <c r="F417" s="4"/>
      <c r="G417" s="4"/>
      <c r="H417" s="31"/>
      <c r="I417" s="32"/>
      <c r="J417" s="32"/>
      <c r="K417" s="63"/>
    </row>
    <row r="418" spans="2:11" ht="13.5" customHeight="1">
      <c r="B418" s="30"/>
      <c r="C418" s="4" t="s">
        <v>100</v>
      </c>
      <c r="D418" s="4"/>
      <c r="E418" s="4"/>
      <c r="F418" s="4"/>
      <c r="G418" s="4"/>
      <c r="H418" s="31"/>
      <c r="I418" s="32">
        <f>I420</f>
        <v>10000</v>
      </c>
      <c r="J418" s="32">
        <f>J420</f>
        <v>4542.21</v>
      </c>
      <c r="K418" s="63">
        <f t="shared" si="21"/>
        <v>45.4221</v>
      </c>
    </row>
    <row r="419" spans="2:11" ht="3" customHeight="1">
      <c r="B419" s="30"/>
      <c r="C419" s="30"/>
      <c r="D419" s="30"/>
      <c r="E419" s="30"/>
      <c r="F419" s="30"/>
      <c r="G419" s="30"/>
      <c r="H419" s="31"/>
      <c r="I419" s="32"/>
      <c r="J419" s="32"/>
      <c r="K419" s="63"/>
    </row>
    <row r="420" spans="2:11" ht="15.75" customHeight="1">
      <c r="B420" s="30" t="s">
        <v>136</v>
      </c>
      <c r="C420" s="45"/>
      <c r="D420" s="45"/>
      <c r="E420" s="45"/>
      <c r="F420" s="45"/>
      <c r="G420" s="45"/>
      <c r="H420" s="47"/>
      <c r="I420" s="46">
        <f>I421</f>
        <v>10000</v>
      </c>
      <c r="J420" s="46">
        <f>J421</f>
        <v>4542.21</v>
      </c>
      <c r="K420" s="63">
        <f t="shared" si="21"/>
        <v>45.4221</v>
      </c>
    </row>
    <row r="421" spans="2:11" ht="14.25" customHeight="1">
      <c r="B421" s="5">
        <v>3</v>
      </c>
      <c r="C421" s="4" t="s">
        <v>0</v>
      </c>
      <c r="D421" s="7"/>
      <c r="E421" s="7"/>
      <c r="F421" s="7"/>
      <c r="G421" s="7"/>
      <c r="H421" s="7"/>
      <c r="I421" s="28">
        <f>SUM(I422+I426)</f>
        <v>10000</v>
      </c>
      <c r="J421" s="28">
        <f>SUM(J422+J426)</f>
        <v>4542.21</v>
      </c>
      <c r="K421" s="21">
        <f t="shared" si="21"/>
        <v>45.4221</v>
      </c>
    </row>
    <row r="422" spans="2:11" ht="12.75" customHeight="1">
      <c r="B422" s="5">
        <v>32</v>
      </c>
      <c r="C422" s="4" t="s">
        <v>10</v>
      </c>
      <c r="D422" s="7"/>
      <c r="E422" s="7"/>
      <c r="F422" s="7"/>
      <c r="G422" s="7"/>
      <c r="H422" s="7"/>
      <c r="I422" s="28">
        <f>I423</f>
        <v>5000</v>
      </c>
      <c r="J422" s="28">
        <f>J423</f>
        <v>0</v>
      </c>
      <c r="K422" s="21">
        <f t="shared" si="21"/>
        <v>0</v>
      </c>
    </row>
    <row r="423" spans="2:11" ht="12.75" customHeight="1">
      <c r="B423" s="8">
        <v>323</v>
      </c>
      <c r="C423" s="7" t="s">
        <v>1</v>
      </c>
      <c r="D423" s="7"/>
      <c r="E423" s="7"/>
      <c r="F423" s="7"/>
      <c r="I423" s="25">
        <f>I424</f>
        <v>5000</v>
      </c>
      <c r="J423" s="25">
        <f>J424</f>
        <v>0</v>
      </c>
      <c r="K423" s="60">
        <f t="shared" si="21"/>
        <v>0</v>
      </c>
    </row>
    <row r="424" spans="2:11" ht="14.25">
      <c r="B424" s="8">
        <v>3232</v>
      </c>
      <c r="C424" s="7" t="s">
        <v>14</v>
      </c>
      <c r="D424" s="7"/>
      <c r="E424" s="7"/>
      <c r="F424" s="7"/>
      <c r="H424" s="47"/>
      <c r="I424" s="50">
        <v>5000</v>
      </c>
      <c r="J424" s="50">
        <v>0</v>
      </c>
      <c r="K424" s="60">
        <f t="shared" si="21"/>
        <v>0</v>
      </c>
    </row>
    <row r="425" spans="2:11" ht="3.75" customHeight="1">
      <c r="B425" s="5"/>
      <c r="C425" s="4"/>
      <c r="D425" s="7"/>
      <c r="E425" s="7"/>
      <c r="F425" s="7"/>
      <c r="I425" s="28"/>
      <c r="J425" s="6"/>
      <c r="K425" s="63"/>
    </row>
    <row r="426" spans="2:11" ht="15">
      <c r="B426" s="5">
        <v>38</v>
      </c>
      <c r="C426" s="4" t="s">
        <v>42</v>
      </c>
      <c r="D426" s="7"/>
      <c r="E426" s="7"/>
      <c r="F426" s="7"/>
      <c r="I426" s="28">
        <f>I427</f>
        <v>5000</v>
      </c>
      <c r="J426" s="28">
        <f>J427</f>
        <v>4542.21</v>
      </c>
      <c r="K426" s="63">
        <f aca="true" t="shared" si="25" ref="K426:K470">SUM(J426/I426)*100</f>
        <v>90.8442</v>
      </c>
    </row>
    <row r="427" spans="2:11" ht="12.75">
      <c r="B427" s="8">
        <v>381</v>
      </c>
      <c r="C427" s="7" t="s">
        <v>27</v>
      </c>
      <c r="D427" s="7"/>
      <c r="E427" s="7"/>
      <c r="F427" s="7"/>
      <c r="I427" s="25">
        <f>I428</f>
        <v>5000</v>
      </c>
      <c r="J427" s="25">
        <f>J428</f>
        <v>4542.21</v>
      </c>
      <c r="K427" s="60">
        <f t="shared" si="25"/>
        <v>90.8442</v>
      </c>
    </row>
    <row r="428" spans="2:11" ht="12.75">
      <c r="B428" s="8">
        <v>3811</v>
      </c>
      <c r="C428" s="7" t="s">
        <v>28</v>
      </c>
      <c r="D428" s="7"/>
      <c r="E428" s="7"/>
      <c r="F428" s="7"/>
      <c r="I428" s="25">
        <v>5000</v>
      </c>
      <c r="J428" s="25">
        <v>4542.21</v>
      </c>
      <c r="K428" s="60">
        <f t="shared" si="25"/>
        <v>90.8442</v>
      </c>
    </row>
    <row r="429" spans="2:11" ht="15">
      <c r="B429" s="4"/>
      <c r="C429" s="4"/>
      <c r="D429" s="4"/>
      <c r="E429" s="4"/>
      <c r="F429" s="4"/>
      <c r="G429" s="4"/>
      <c r="H429" s="4"/>
      <c r="I429" s="44"/>
      <c r="J429" s="6"/>
      <c r="K429" s="63"/>
    </row>
    <row r="430" spans="2:11" ht="21" customHeight="1">
      <c r="B430" s="1" t="s">
        <v>147</v>
      </c>
      <c r="C430" s="2"/>
      <c r="D430" s="2"/>
      <c r="E430" s="2"/>
      <c r="F430" s="2"/>
      <c r="G430" s="2"/>
      <c r="H430" s="2"/>
      <c r="I430" s="33">
        <f>SUM(I431+I453)</f>
        <v>625000</v>
      </c>
      <c r="J430" s="33">
        <f>SUM(J431+J453)</f>
        <v>572362.32</v>
      </c>
      <c r="K430" s="63">
        <f t="shared" si="25"/>
        <v>91.5779712</v>
      </c>
    </row>
    <row r="431" spans="2:11" ht="15">
      <c r="B431" s="30" t="s">
        <v>137</v>
      </c>
      <c r="C431" s="30"/>
      <c r="D431" s="30"/>
      <c r="E431" s="30"/>
      <c r="F431" s="30"/>
      <c r="G431" s="30"/>
      <c r="H431" s="31"/>
      <c r="I431" s="32">
        <f>I433</f>
        <v>536000</v>
      </c>
      <c r="J431" s="32">
        <f>J433</f>
        <v>514670</v>
      </c>
      <c r="K431" s="63">
        <f t="shared" si="25"/>
        <v>96.0205223880597</v>
      </c>
    </row>
    <row r="432" spans="2:11" ht="15" customHeight="1">
      <c r="B432" s="30"/>
      <c r="C432" s="4" t="s">
        <v>102</v>
      </c>
      <c r="D432" s="4"/>
      <c r="E432" s="4"/>
      <c r="F432" s="4"/>
      <c r="G432" s="4"/>
      <c r="H432" s="31"/>
      <c r="I432" s="32"/>
      <c r="J432" s="32"/>
      <c r="K432" s="63"/>
    </row>
    <row r="433" spans="2:11" ht="15">
      <c r="B433" s="30"/>
      <c r="C433" s="30" t="s">
        <v>138</v>
      </c>
      <c r="D433" s="30"/>
      <c r="E433" s="30"/>
      <c r="F433" s="30"/>
      <c r="G433" s="30"/>
      <c r="H433" s="31"/>
      <c r="I433" s="32">
        <f>I435+I441+I447</f>
        <v>536000</v>
      </c>
      <c r="J433" s="32">
        <f>J435+J441+J447</f>
        <v>514670</v>
      </c>
      <c r="K433" s="63">
        <f t="shared" si="25"/>
        <v>96.0205223880597</v>
      </c>
    </row>
    <row r="434" spans="1:11" ht="5.25" customHeight="1">
      <c r="A434" s="80"/>
      <c r="B434" s="81"/>
      <c r="C434" s="81"/>
      <c r="D434" s="81"/>
      <c r="E434" s="81"/>
      <c r="F434" s="81"/>
      <c r="G434" s="81"/>
      <c r="H434" s="82"/>
      <c r="I434" s="83"/>
      <c r="J434" s="83"/>
      <c r="K434" s="84"/>
    </row>
    <row r="435" spans="1:11" ht="12.75">
      <c r="A435" s="82"/>
      <c r="B435" s="81" t="s">
        <v>86</v>
      </c>
      <c r="C435" s="81" t="s">
        <v>139</v>
      </c>
      <c r="D435" s="81"/>
      <c r="E435" s="81"/>
      <c r="F435" s="81"/>
      <c r="G435" s="81"/>
      <c r="H435" s="82"/>
      <c r="I435" s="83">
        <f>I436</f>
        <v>342000</v>
      </c>
      <c r="J435" s="83">
        <f>J436</f>
        <v>327192.92</v>
      </c>
      <c r="K435" s="84">
        <f t="shared" si="25"/>
        <v>95.67044444444444</v>
      </c>
    </row>
    <row r="436" spans="2:11" ht="12.75">
      <c r="B436" s="5">
        <v>3</v>
      </c>
      <c r="C436" s="4" t="s">
        <v>0</v>
      </c>
      <c r="D436" s="7"/>
      <c r="E436" s="7"/>
      <c r="F436" s="7"/>
      <c r="I436" s="28">
        <f aca="true" t="shared" si="26" ref="I436:J438">I437</f>
        <v>342000</v>
      </c>
      <c r="J436" s="28">
        <f t="shared" si="26"/>
        <v>327192.92</v>
      </c>
      <c r="K436" s="60">
        <f t="shared" si="25"/>
        <v>95.67044444444444</v>
      </c>
    </row>
    <row r="437" spans="2:11" ht="12.75">
      <c r="B437" s="5">
        <v>32</v>
      </c>
      <c r="C437" s="4" t="s">
        <v>10</v>
      </c>
      <c r="D437" s="7"/>
      <c r="E437" s="7"/>
      <c r="F437" s="7"/>
      <c r="I437" s="28">
        <f>I438</f>
        <v>342000</v>
      </c>
      <c r="J437" s="28">
        <f>J438</f>
        <v>327192.92</v>
      </c>
      <c r="K437" s="60">
        <f t="shared" si="25"/>
        <v>95.67044444444444</v>
      </c>
    </row>
    <row r="438" spans="2:11" ht="12.75">
      <c r="B438" s="8">
        <v>323</v>
      </c>
      <c r="C438" s="7" t="s">
        <v>1</v>
      </c>
      <c r="D438" s="7"/>
      <c r="E438" s="7"/>
      <c r="F438" s="7"/>
      <c r="G438" s="7"/>
      <c r="H438" s="7"/>
      <c r="I438" s="25">
        <f t="shared" si="26"/>
        <v>342000</v>
      </c>
      <c r="J438" s="25">
        <f t="shared" si="26"/>
        <v>327192.92</v>
      </c>
      <c r="K438" s="60">
        <f t="shared" si="25"/>
        <v>95.67044444444444</v>
      </c>
    </row>
    <row r="439" spans="2:11" ht="12.75">
      <c r="B439" s="8">
        <v>3232</v>
      </c>
      <c r="C439" s="7" t="s">
        <v>14</v>
      </c>
      <c r="D439" s="7"/>
      <c r="E439" s="7"/>
      <c r="F439" s="7"/>
      <c r="G439" s="7"/>
      <c r="H439" s="7"/>
      <c r="I439" s="25">
        <v>342000</v>
      </c>
      <c r="J439" s="25">
        <v>327192.92</v>
      </c>
      <c r="K439" s="60">
        <f t="shared" si="25"/>
        <v>95.67044444444444</v>
      </c>
    </row>
    <row r="440" spans="2:11" ht="6" customHeight="1">
      <c r="B440" s="8"/>
      <c r="C440" s="7"/>
      <c r="D440" s="7"/>
      <c r="E440" s="7"/>
      <c r="F440" s="7"/>
      <c r="G440" s="7"/>
      <c r="H440" s="7"/>
      <c r="I440" s="25"/>
      <c r="J440" s="25"/>
      <c r="K440" s="63"/>
    </row>
    <row r="441" spans="2:11" ht="12.75">
      <c r="B441" s="4"/>
      <c r="C441" s="4" t="s">
        <v>176</v>
      </c>
      <c r="D441" s="4"/>
      <c r="E441" s="4"/>
      <c r="F441" s="4"/>
      <c r="G441" s="4"/>
      <c r="H441" s="4"/>
      <c r="I441" s="28">
        <f aca="true" t="shared" si="27" ref="I441:J444">I442</f>
        <v>25000</v>
      </c>
      <c r="J441" s="28">
        <f t="shared" si="27"/>
        <v>21279.76</v>
      </c>
      <c r="K441" s="59">
        <f t="shared" si="25"/>
        <v>85.11903999999998</v>
      </c>
    </row>
    <row r="442" spans="2:11" ht="12.75">
      <c r="B442" s="5">
        <v>3</v>
      </c>
      <c r="C442" s="4" t="s">
        <v>0</v>
      </c>
      <c r="D442" s="4"/>
      <c r="E442" s="4"/>
      <c r="F442" s="4"/>
      <c r="G442" s="4"/>
      <c r="H442" s="4"/>
      <c r="I442" s="21">
        <f t="shared" si="27"/>
        <v>25000</v>
      </c>
      <c r="J442" s="21">
        <f t="shared" si="27"/>
        <v>21279.76</v>
      </c>
      <c r="K442" s="21">
        <f t="shared" si="25"/>
        <v>85.11903999999998</v>
      </c>
    </row>
    <row r="443" spans="2:11" ht="12.75">
      <c r="B443" s="5">
        <v>32</v>
      </c>
      <c r="C443" s="4" t="s">
        <v>10</v>
      </c>
      <c r="D443" s="4"/>
      <c r="E443" s="4"/>
      <c r="F443" s="4"/>
      <c r="G443" s="4"/>
      <c r="H443" s="4"/>
      <c r="I443" s="21">
        <f t="shared" si="27"/>
        <v>25000</v>
      </c>
      <c r="J443" s="21">
        <f t="shared" si="27"/>
        <v>21279.76</v>
      </c>
      <c r="K443" s="21">
        <f t="shared" si="25"/>
        <v>85.11903999999998</v>
      </c>
    </row>
    <row r="444" spans="2:11" ht="12.75">
      <c r="B444" s="48">
        <v>323</v>
      </c>
      <c r="C444" s="49" t="s">
        <v>160</v>
      </c>
      <c r="D444" s="4"/>
      <c r="E444" s="4"/>
      <c r="F444" s="4"/>
      <c r="G444" s="4"/>
      <c r="H444" s="4"/>
      <c r="I444" s="60">
        <f t="shared" si="27"/>
        <v>25000</v>
      </c>
      <c r="J444" s="60">
        <f t="shared" si="27"/>
        <v>21279.76</v>
      </c>
      <c r="K444" s="60">
        <f t="shared" si="25"/>
        <v>85.11903999999998</v>
      </c>
    </row>
    <row r="445" spans="2:11" ht="12.75">
      <c r="B445" s="48">
        <v>3237</v>
      </c>
      <c r="C445" s="54" t="s">
        <v>2</v>
      </c>
      <c r="D445" s="4"/>
      <c r="E445" s="4"/>
      <c r="F445" s="4"/>
      <c r="G445" s="4"/>
      <c r="H445" s="4"/>
      <c r="I445" s="60">
        <v>25000</v>
      </c>
      <c r="J445" s="60">
        <v>21279.76</v>
      </c>
      <c r="K445" s="60">
        <f t="shared" si="25"/>
        <v>85.11903999999998</v>
      </c>
    </row>
    <row r="446" spans="2:11" ht="6" customHeight="1">
      <c r="B446" s="8"/>
      <c r="C446" s="79"/>
      <c r="D446" s="7"/>
      <c r="E446" s="7"/>
      <c r="F446" s="7"/>
      <c r="G446" s="7"/>
      <c r="H446" s="7"/>
      <c r="I446" s="25"/>
      <c r="J446" s="18"/>
      <c r="K446" s="21"/>
    </row>
    <row r="447" spans="2:11" ht="12.75">
      <c r="B447" s="5"/>
      <c r="C447" s="4" t="s">
        <v>140</v>
      </c>
      <c r="D447" s="4"/>
      <c r="E447" s="4"/>
      <c r="F447" s="4"/>
      <c r="G447" s="4"/>
      <c r="H447" s="4"/>
      <c r="I447" s="28">
        <f>I448</f>
        <v>169000</v>
      </c>
      <c r="J447" s="28">
        <f>J448</f>
        <v>166197.32</v>
      </c>
      <c r="K447" s="21">
        <f t="shared" si="25"/>
        <v>98.34160946745563</v>
      </c>
    </row>
    <row r="448" spans="2:11" ht="12.75">
      <c r="B448" s="5">
        <v>3</v>
      </c>
      <c r="C448" s="4" t="s">
        <v>0</v>
      </c>
      <c r="D448" s="7"/>
      <c r="E448" s="7"/>
      <c r="F448" s="7"/>
      <c r="I448" s="28">
        <f aca="true" t="shared" si="28" ref="I448:J450">I449</f>
        <v>169000</v>
      </c>
      <c r="J448" s="28">
        <f t="shared" si="28"/>
        <v>166197.32</v>
      </c>
      <c r="K448" s="59">
        <f t="shared" si="25"/>
        <v>98.34160946745563</v>
      </c>
    </row>
    <row r="449" spans="2:11" ht="12.75">
      <c r="B449" s="61">
        <v>38</v>
      </c>
      <c r="C449" s="53" t="s">
        <v>42</v>
      </c>
      <c r="D449" s="53"/>
      <c r="E449" s="53"/>
      <c r="F449" s="53"/>
      <c r="G449" s="53"/>
      <c r="H449" s="53"/>
      <c r="I449" s="58">
        <f t="shared" si="28"/>
        <v>169000</v>
      </c>
      <c r="J449" s="58">
        <f t="shared" si="28"/>
        <v>166197.32</v>
      </c>
      <c r="K449" s="59">
        <f t="shared" si="25"/>
        <v>98.34160946745563</v>
      </c>
    </row>
    <row r="450" spans="2:11" ht="12.75">
      <c r="B450" s="8">
        <v>381</v>
      </c>
      <c r="C450" s="7" t="s">
        <v>27</v>
      </c>
      <c r="D450" s="7"/>
      <c r="E450" s="7"/>
      <c r="F450" s="7"/>
      <c r="I450" s="25">
        <f t="shared" si="28"/>
        <v>169000</v>
      </c>
      <c r="J450" s="25">
        <f t="shared" si="28"/>
        <v>166197.32</v>
      </c>
      <c r="K450" s="60">
        <f t="shared" si="25"/>
        <v>98.34160946745563</v>
      </c>
    </row>
    <row r="451" spans="2:11" ht="12.75">
      <c r="B451" s="8">
        <v>3811</v>
      </c>
      <c r="C451" s="7" t="s">
        <v>28</v>
      </c>
      <c r="D451" s="7"/>
      <c r="E451" s="7"/>
      <c r="F451" s="7"/>
      <c r="I451" s="25">
        <v>169000</v>
      </c>
      <c r="J451" s="25">
        <v>166197.32</v>
      </c>
      <c r="K451" s="60">
        <f t="shared" si="25"/>
        <v>98.34160946745563</v>
      </c>
    </row>
    <row r="452" spans="2:11" ht="15">
      <c r="B452" s="8"/>
      <c r="C452" s="7"/>
      <c r="D452" s="7"/>
      <c r="E452" s="7"/>
      <c r="F452" s="7"/>
      <c r="I452" s="25"/>
      <c r="J452" s="6"/>
      <c r="K452" s="63"/>
    </row>
    <row r="453" spans="2:11" ht="15">
      <c r="B453" s="30" t="s">
        <v>141</v>
      </c>
      <c r="C453" s="30"/>
      <c r="D453" s="30"/>
      <c r="E453" s="30"/>
      <c r="F453" s="30"/>
      <c r="G453" s="30"/>
      <c r="H453" s="31"/>
      <c r="I453" s="32">
        <f>SUM(I457+I469)</f>
        <v>89000</v>
      </c>
      <c r="J453" s="32">
        <f>SUM(J457+J469)</f>
        <v>57692.32</v>
      </c>
      <c r="K453" s="63">
        <f t="shared" si="25"/>
        <v>64.82283146067415</v>
      </c>
    </row>
    <row r="454" spans="2:11" ht="6" customHeight="1">
      <c r="B454" s="8"/>
      <c r="C454" s="7"/>
      <c r="D454" s="7"/>
      <c r="E454" s="7"/>
      <c r="F454" s="7"/>
      <c r="I454" s="25"/>
      <c r="J454" s="25"/>
      <c r="K454" s="63"/>
    </row>
    <row r="455" spans="2:11" ht="15">
      <c r="B455" s="8"/>
      <c r="C455" s="4" t="s">
        <v>142</v>
      </c>
      <c r="D455" s="4"/>
      <c r="E455" s="4"/>
      <c r="F455" s="4"/>
      <c r="G455" s="4"/>
      <c r="I455" s="65">
        <f>I457</f>
        <v>69000</v>
      </c>
      <c r="J455" s="65">
        <f>J457</f>
        <v>52000</v>
      </c>
      <c r="K455" s="63">
        <f t="shared" si="25"/>
        <v>75.36231884057972</v>
      </c>
    </row>
    <row r="456" spans="2:11" ht="4.5" customHeight="1">
      <c r="B456" s="8"/>
      <c r="C456" s="55"/>
      <c r="D456" s="55"/>
      <c r="E456" s="7"/>
      <c r="F456" s="7"/>
      <c r="I456" s="25"/>
      <c r="J456" s="25"/>
      <c r="K456" s="63"/>
    </row>
    <row r="457" spans="2:11" ht="15">
      <c r="B457" s="30"/>
      <c r="C457" s="30" t="s">
        <v>143</v>
      </c>
      <c r="D457" s="30"/>
      <c r="E457" s="30"/>
      <c r="F457" s="30"/>
      <c r="G457" s="30"/>
      <c r="H457" s="31"/>
      <c r="I457" s="32">
        <f>I458</f>
        <v>69000</v>
      </c>
      <c r="J457" s="32">
        <f>J458</f>
        <v>52000</v>
      </c>
      <c r="K457" s="63">
        <f t="shared" si="25"/>
        <v>75.36231884057972</v>
      </c>
    </row>
    <row r="458" spans="2:11" ht="12.75">
      <c r="B458" s="5">
        <v>3</v>
      </c>
      <c r="C458" s="4" t="s">
        <v>0</v>
      </c>
      <c r="D458" s="7"/>
      <c r="E458" s="7"/>
      <c r="F458" s="7"/>
      <c r="I458" s="28">
        <f>SUM(I459+I464)</f>
        <v>69000</v>
      </c>
      <c r="J458" s="28">
        <f>SUM(J459+J464)</f>
        <v>52000</v>
      </c>
      <c r="K458" s="59">
        <f t="shared" si="25"/>
        <v>75.36231884057972</v>
      </c>
    </row>
    <row r="459" spans="2:11" ht="12.75">
      <c r="B459" s="5">
        <v>32</v>
      </c>
      <c r="C459" s="4" t="s">
        <v>10</v>
      </c>
      <c r="D459" s="7"/>
      <c r="E459" s="7"/>
      <c r="F459" s="7"/>
      <c r="I459" s="28">
        <f>I460</f>
        <v>5000</v>
      </c>
      <c r="J459" s="28">
        <f>J460</f>
        <v>0</v>
      </c>
      <c r="K459" s="59">
        <f t="shared" si="25"/>
        <v>0</v>
      </c>
    </row>
    <row r="460" spans="2:11" ht="12.75">
      <c r="B460" s="48">
        <v>329</v>
      </c>
      <c r="C460" s="49" t="s">
        <v>99</v>
      </c>
      <c r="D460" s="49"/>
      <c r="E460" s="49"/>
      <c r="F460" s="49"/>
      <c r="G460" s="49"/>
      <c r="H460" s="49"/>
      <c r="I460" s="50">
        <f>I461</f>
        <v>5000</v>
      </c>
      <c r="J460" s="50">
        <f>J461</f>
        <v>0</v>
      </c>
      <c r="K460" s="60">
        <f t="shared" si="25"/>
        <v>0</v>
      </c>
    </row>
    <row r="461" spans="2:11" ht="12.75">
      <c r="B461" s="9">
        <v>3299</v>
      </c>
      <c r="C461" s="19" t="s">
        <v>3</v>
      </c>
      <c r="I461" s="27">
        <v>5000</v>
      </c>
      <c r="J461" s="27">
        <v>0</v>
      </c>
      <c r="K461" s="60">
        <f t="shared" si="25"/>
        <v>0</v>
      </c>
    </row>
    <row r="462" spans="2:11" ht="15">
      <c r="B462" s="48"/>
      <c r="C462" s="55" t="s">
        <v>26</v>
      </c>
      <c r="D462" s="49"/>
      <c r="E462" s="49"/>
      <c r="F462" s="49"/>
      <c r="G462" s="49"/>
      <c r="H462" s="49"/>
      <c r="I462" s="50"/>
      <c r="J462" s="6"/>
      <c r="K462" s="63"/>
    </row>
    <row r="463" spans="2:11" ht="4.5" customHeight="1">
      <c r="B463" s="8"/>
      <c r="C463" s="8"/>
      <c r="I463" s="27"/>
      <c r="J463" s="6"/>
      <c r="K463" s="63"/>
    </row>
    <row r="464" spans="2:11" ht="15">
      <c r="B464" s="5">
        <v>38</v>
      </c>
      <c r="C464" s="4" t="s">
        <v>42</v>
      </c>
      <c r="D464" s="7"/>
      <c r="E464" s="7"/>
      <c r="F464" s="7"/>
      <c r="I464" s="28">
        <f>I465</f>
        <v>64000</v>
      </c>
      <c r="J464" s="28">
        <f>J465</f>
        <v>52000</v>
      </c>
      <c r="K464" s="63">
        <f t="shared" si="25"/>
        <v>81.25</v>
      </c>
    </row>
    <row r="465" spans="2:11" ht="14.25">
      <c r="B465" s="8">
        <v>381</v>
      </c>
      <c r="C465" s="7" t="s">
        <v>27</v>
      </c>
      <c r="D465" s="7"/>
      <c r="E465" s="7"/>
      <c r="F465" s="7"/>
      <c r="I465" s="25">
        <f>I466</f>
        <v>64000</v>
      </c>
      <c r="J465" s="25">
        <f>J466</f>
        <v>52000</v>
      </c>
      <c r="K465" s="75">
        <f t="shared" si="25"/>
        <v>81.25</v>
      </c>
    </row>
    <row r="466" spans="2:11" ht="14.25">
      <c r="B466" s="8">
        <v>3811</v>
      </c>
      <c r="C466" s="7" t="s">
        <v>28</v>
      </c>
      <c r="D466" s="7"/>
      <c r="E466" s="7"/>
      <c r="F466" s="7"/>
      <c r="I466" s="25">
        <v>64000</v>
      </c>
      <c r="J466" s="25">
        <v>52000</v>
      </c>
      <c r="K466" s="75">
        <f t="shared" si="25"/>
        <v>81.25</v>
      </c>
    </row>
    <row r="467" spans="2:11" ht="15">
      <c r="B467" s="34"/>
      <c r="C467" s="57" t="s">
        <v>85</v>
      </c>
      <c r="D467" s="7"/>
      <c r="E467" s="7"/>
      <c r="F467" s="7"/>
      <c r="G467" s="7"/>
      <c r="J467" s="6"/>
      <c r="K467" s="63"/>
    </row>
    <row r="468" spans="2:11" ht="20.25" customHeight="1">
      <c r="B468" s="34"/>
      <c r="C468" s="57"/>
      <c r="D468" s="7"/>
      <c r="E468" s="7"/>
      <c r="F468" s="7"/>
      <c r="G468" s="7"/>
      <c r="J468" s="6"/>
      <c r="K468" s="63"/>
    </row>
    <row r="469" spans="2:11" ht="15">
      <c r="B469" s="8"/>
      <c r="C469" s="52" t="s">
        <v>116</v>
      </c>
      <c r="D469" s="52"/>
      <c r="E469" s="52"/>
      <c r="F469" s="52"/>
      <c r="G469" s="52"/>
      <c r="H469" s="52"/>
      <c r="I469" s="65">
        <f aca="true" t="shared" si="29" ref="I469:K472">I470</f>
        <v>20000</v>
      </c>
      <c r="J469" s="65">
        <f t="shared" si="29"/>
        <v>5692.32</v>
      </c>
      <c r="K469" s="63">
        <f t="shared" si="25"/>
        <v>28.461599999999997</v>
      </c>
    </row>
    <row r="470" spans="2:11" ht="12.75">
      <c r="B470" s="5">
        <v>3</v>
      </c>
      <c r="C470" s="4" t="s">
        <v>0</v>
      </c>
      <c r="D470" s="4"/>
      <c r="E470" s="4"/>
      <c r="F470" s="4"/>
      <c r="G470" s="4"/>
      <c r="H470" s="4"/>
      <c r="I470" s="21">
        <f t="shared" si="29"/>
        <v>20000</v>
      </c>
      <c r="J470" s="21">
        <f t="shared" si="29"/>
        <v>5692.32</v>
      </c>
      <c r="K470" s="59">
        <f t="shared" si="25"/>
        <v>28.461599999999997</v>
      </c>
    </row>
    <row r="471" spans="2:11" ht="12.75">
      <c r="B471" s="61">
        <v>32</v>
      </c>
      <c r="C471" s="53" t="s">
        <v>10</v>
      </c>
      <c r="D471" s="53"/>
      <c r="E471" s="53"/>
      <c r="F471" s="53"/>
      <c r="G471" s="53"/>
      <c r="H471" s="53"/>
      <c r="I471" s="59">
        <f>I472+I474</f>
        <v>20000</v>
      </c>
      <c r="J471" s="59">
        <f t="shared" si="29"/>
        <v>5692.32</v>
      </c>
      <c r="K471" s="59">
        <f>SUM(J471/I471)*100</f>
        <v>28.461599999999997</v>
      </c>
    </row>
    <row r="472" spans="2:11" ht="12.75">
      <c r="B472" s="8">
        <v>322</v>
      </c>
      <c r="C472" s="7" t="s">
        <v>11</v>
      </c>
      <c r="D472" s="7"/>
      <c r="E472" s="4"/>
      <c r="F472" s="4"/>
      <c r="I472" s="25">
        <f>I473</f>
        <v>5000</v>
      </c>
      <c r="J472" s="25">
        <f t="shared" si="29"/>
        <v>5692.32</v>
      </c>
      <c r="K472" s="25">
        <f t="shared" si="29"/>
        <v>113.84639999999999</v>
      </c>
    </row>
    <row r="473" spans="2:11" ht="12.75">
      <c r="B473" s="8">
        <v>3223</v>
      </c>
      <c r="C473" s="7" t="s">
        <v>13</v>
      </c>
      <c r="D473" s="7"/>
      <c r="E473" s="7"/>
      <c r="F473" s="7"/>
      <c r="I473" s="25">
        <v>5000</v>
      </c>
      <c r="J473" s="25">
        <v>5692.32</v>
      </c>
      <c r="K473" s="60">
        <f>SUM(J473/I473)*100</f>
        <v>113.84639999999999</v>
      </c>
    </row>
    <row r="474" spans="2:11" ht="12.75">
      <c r="B474" s="8">
        <v>323</v>
      </c>
      <c r="C474" s="7" t="s">
        <v>1</v>
      </c>
      <c r="D474" s="7"/>
      <c r="E474" s="7"/>
      <c r="F474" s="7"/>
      <c r="I474" s="25">
        <f>I475</f>
        <v>15000</v>
      </c>
      <c r="J474" s="25">
        <f>J475</f>
        <v>0</v>
      </c>
      <c r="K474" s="60">
        <f>SUM(J474/I474)*100</f>
        <v>0</v>
      </c>
    </row>
    <row r="475" spans="2:11" ht="14.25">
      <c r="B475" s="8">
        <v>3232</v>
      </c>
      <c r="C475" s="7" t="s">
        <v>14</v>
      </c>
      <c r="D475" s="7"/>
      <c r="E475" s="7"/>
      <c r="F475" s="7"/>
      <c r="H475" s="47"/>
      <c r="I475" s="50">
        <v>15000</v>
      </c>
      <c r="J475" s="50">
        <v>0</v>
      </c>
      <c r="K475" s="60">
        <f>SUM(J475/I475)*100</f>
        <v>0</v>
      </c>
    </row>
    <row r="476" spans="2:11" ht="12.75">
      <c r="B476" s="8"/>
      <c r="C476" s="7"/>
      <c r="D476" s="7"/>
      <c r="E476" s="7"/>
      <c r="F476" s="7"/>
      <c r="I476" s="25"/>
      <c r="J476" s="6"/>
      <c r="K476" s="6"/>
    </row>
    <row r="477" spans="2:11" ht="14.25">
      <c r="B477" s="31"/>
      <c r="C477" s="31"/>
      <c r="D477" s="31"/>
      <c r="E477" s="31"/>
      <c r="F477" s="4" t="s">
        <v>166</v>
      </c>
      <c r="G477" s="31"/>
      <c r="H477" s="31"/>
      <c r="I477" s="37"/>
      <c r="J477" s="6"/>
      <c r="K477" s="6"/>
    </row>
    <row r="478" spans="2:11" ht="14.25">
      <c r="B478" s="31"/>
      <c r="C478" s="31"/>
      <c r="D478" s="31"/>
      <c r="E478" s="31"/>
      <c r="F478" s="31"/>
      <c r="G478" s="31"/>
      <c r="H478" s="31"/>
      <c r="I478" s="37"/>
      <c r="J478" s="6"/>
      <c r="K478" s="6"/>
    </row>
    <row r="479" spans="2:11" ht="14.25">
      <c r="B479" s="31" t="s">
        <v>232</v>
      </c>
      <c r="J479" s="6"/>
      <c r="K479" s="6"/>
    </row>
    <row r="480" spans="2:11" ht="14.25">
      <c r="B480" s="31" t="s">
        <v>233</v>
      </c>
      <c r="J480" s="6"/>
      <c r="K480" s="6"/>
    </row>
    <row r="481" spans="2:11" ht="15.75" customHeight="1">
      <c r="B481" s="31" t="s">
        <v>234</v>
      </c>
      <c r="J481" s="6"/>
      <c r="K481" s="6"/>
    </row>
    <row r="482" spans="2:11" ht="37.5" customHeight="1">
      <c r="B482" s="31" t="s">
        <v>174</v>
      </c>
      <c r="J482" s="6"/>
      <c r="K482" s="6"/>
    </row>
    <row r="483" spans="2:11" ht="9" customHeight="1">
      <c r="B483" s="31"/>
      <c r="J483" s="6"/>
      <c r="K483" s="6"/>
    </row>
    <row r="484" spans="2:11" ht="15">
      <c r="B484" s="31"/>
      <c r="E484" s="53"/>
      <c r="F484" s="53" t="s">
        <v>173</v>
      </c>
      <c r="G484" s="72"/>
      <c r="J484" s="6"/>
      <c r="K484" s="6"/>
    </row>
    <row r="485" spans="2:11" ht="15">
      <c r="B485" s="31"/>
      <c r="E485" s="53"/>
      <c r="F485" s="53"/>
      <c r="G485" s="72"/>
      <c r="J485" s="6"/>
      <c r="K485" s="6"/>
    </row>
    <row r="486" spans="2:11" ht="15">
      <c r="B486" s="31" t="s">
        <v>188</v>
      </c>
      <c r="E486" s="53"/>
      <c r="F486" s="53"/>
      <c r="G486" s="72"/>
      <c r="J486" s="6"/>
      <c r="K486" s="6"/>
    </row>
    <row r="487" spans="2:11" ht="15">
      <c r="B487" s="31" t="s">
        <v>182</v>
      </c>
      <c r="E487" s="53"/>
      <c r="F487" s="53"/>
      <c r="G487" s="72"/>
      <c r="J487" s="6"/>
      <c r="K487" s="6"/>
    </row>
    <row r="488" ht="14.25">
      <c r="B488" s="31"/>
    </row>
    <row r="489" spans="6:9" ht="15">
      <c r="F489" s="52" t="s">
        <v>183</v>
      </c>
      <c r="G489" s="53"/>
      <c r="H489" s="53"/>
      <c r="I489" s="59"/>
    </row>
    <row r="490" ht="12.75">
      <c r="B490" s="3" t="s">
        <v>227</v>
      </c>
    </row>
    <row r="491" ht="12.75">
      <c r="B491" s="3" t="s">
        <v>226</v>
      </c>
    </row>
    <row r="492" spans="2:10" ht="12.75">
      <c r="B492" s="3" t="s">
        <v>225</v>
      </c>
      <c r="J492" s="53" t="s">
        <v>184</v>
      </c>
    </row>
    <row r="493" spans="8:10" ht="12.75">
      <c r="H493" s="3" t="s">
        <v>63</v>
      </c>
      <c r="J493" s="85" t="s">
        <v>185</v>
      </c>
    </row>
  </sheetData>
  <printOptions/>
  <pageMargins left="0.41" right="0.38" top="0.3" bottom="0.33" header="0.28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Gornja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non</cp:lastModifiedBy>
  <cp:lastPrinted>2012-04-04T05:30:09Z</cp:lastPrinted>
  <dcterms:created xsi:type="dcterms:W3CDTF">2003-12-09T13:59:03Z</dcterms:created>
  <dcterms:modified xsi:type="dcterms:W3CDTF">2012-04-04T06:30:38Z</dcterms:modified>
  <cp:category/>
  <cp:version/>
  <cp:contentType/>
  <cp:contentStatus/>
</cp:coreProperties>
</file>