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1"/>
  </bookViews>
  <sheets>
    <sheet name="1. Opći dio" sheetId="1" r:id="rId1"/>
    <sheet name="2. Račun prihoda i rashoda" sheetId="2" r:id="rId2"/>
    <sheet name="3. Posebni dio" sheetId="3" r:id="rId3"/>
    <sheet name="Zadnja strana" sheetId="4" r:id="rId4"/>
    <sheet name="Plan razvojnih programa" sheetId="5" r:id="rId5"/>
  </sheets>
  <definedNames>
    <definedName name="_xlnm.Print_Titles" localSheetId="2">'3. Posebni dio'!$5:$6</definedName>
    <definedName name="_xlnm.Print_Area" localSheetId="0">'1. Opći dio'!$A$1:$H$31</definedName>
    <definedName name="_xlnm.Print_Area" localSheetId="1">'2. Račun prihoda i rashoda'!$A$1:$G$88</definedName>
    <definedName name="_xlnm.Print_Area" localSheetId="2">'3. Posebni dio'!$A$1:$G$464</definedName>
    <definedName name="_xlnm.Print_Area" localSheetId="4">'Plan razvojnih programa'!$A$1:$D$20</definedName>
    <definedName name="_xlnm.Print_Area" localSheetId="3">'Zadnja strana'!$A$1:$K$26</definedName>
  </definedNames>
  <calcPr fullCalcOnLoad="1"/>
</workbook>
</file>

<file path=xl/sharedStrings.xml><?xml version="1.0" encoding="utf-8"?>
<sst xmlns="http://schemas.openxmlformats.org/spreadsheetml/2006/main" count="615" uniqueCount="255">
  <si>
    <t xml:space="preserve">        I. OPĆI DIO</t>
  </si>
  <si>
    <t>Članak 1.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</si>
  <si>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</si>
  <si>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</si>
  <si>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</si>
  <si>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</si>
  <si>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</si>
  <si>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 xml:space="preserve">    Primici od financijske imovine i zaduživanja</t>
  </si>
  <si>
    <t>Članak 2.</t>
  </si>
  <si>
    <t xml:space="preserve">        A. RAČUN PRIHODA I RASHODA</t>
  </si>
  <si>
    <t>Razred</t>
  </si>
  <si>
    <t>Skupina</t>
  </si>
  <si>
    <t>Podskupina</t>
  </si>
  <si>
    <t>Prihodi/primici i rashodi/izdaci</t>
  </si>
  <si>
    <t>UKUPNI PRIHODI POSLOVANJA I PRIHODI OD PRODAJE NEFINANCIJSKE IMOVINE</t>
  </si>
  <si>
    <t>IZVOR OPĆI PRIHODI I PRIMICI</t>
  </si>
  <si>
    <t>Prihodi od poreza</t>
  </si>
  <si>
    <t>Porez i prirez na dohodak od nesamostalnog rada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</si>
  <si>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</si>
  <si>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</si>
  <si>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</si>
  <si>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</si>
  <si>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</si>
  <si>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iz državnog proračuna temeljem prijenosa EU sredstava</t>
  </si>
  <si>
    <t>Prihodi od imovine</t>
  </si>
  <si>
    <t>Prihodi od financijske imovine</t>
  </si>
  <si>
    <t>Prihodi od nefinancijske imovine</t>
  </si>
  <si>
    <t>IZVOR PRIHODI ZA POSEBNE NAMJENE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</si>
  <si>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</si>
  <si>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</si>
  <si>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</si>
  <si>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</si>
  <si>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neproizvedene dugotrajne imovine</t>
  </si>
  <si>
    <t>Prihodi od prodaje matrijalne imovine - prirodnih bogatstava</t>
  </si>
  <si>
    <t>RASHODI POSLOVANJA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</si>
  <si>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</si>
  <si>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</si>
  <si>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</si>
  <si>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</si>
  <si>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</si>
  <si>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</si>
  <si>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</si>
  <si>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</si>
  <si>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</si>
  <si>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vremena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</si>
  <si>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</si>
  <si>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</si>
  <si>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</si>
  <si>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</si>
  <si>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</si>
  <si>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</si>
  <si>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</si>
  <si>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RASHODI ZA NABAVU NEFINANCIJSKE IMOVINE</t>
  </si>
  <si>
    <t>Rashodi za nabavu nefinancijske imovine</t>
  </si>
  <si>
    <t>Rashodi za nabavu neproizvedene dugotrajne imovine</t>
  </si>
  <si>
    <t>Materijalna imovina-prirodna bogatstva</t>
  </si>
  <si>
    <t>Rashodi za nabavu proizvedene dugotrajne imovine</t>
  </si>
  <si>
    <t>Građevinski objekti</t>
  </si>
  <si>
    <t>Postrojenja i oprema</t>
  </si>
  <si>
    <t>Nematerijalna proizvedena imovina</t>
  </si>
  <si>
    <t xml:space="preserve">        B. RAČUN FINANCIRANJA</t>
  </si>
  <si>
    <t xml:space="preserve">        II. POSEBNI DIO</t>
  </si>
  <si>
    <t xml:space="preserve">Članak 3. </t>
  </si>
  <si>
    <t>Rashodi i izdaci</t>
  </si>
  <si>
    <t>UKUPNI RASHODI/IZDACI</t>
  </si>
  <si>
    <t xml:space="preserve">Razdjel 001 PREDSTAVNIČKA I IZVRŠNA TIJELA </t>
  </si>
  <si>
    <t>Glava 00101 Predstavnička i izvršna tijela</t>
  </si>
  <si>
    <t>Funkcijska klasifikacija: 01- Opće javne usluge</t>
  </si>
  <si>
    <t xml:space="preserve">Naknade troškova zaposlenima </t>
  </si>
  <si>
    <t>Razdjel 002 JEDINSTVENI UPRAVNI ODJEL</t>
  </si>
  <si>
    <t>Glava 00201 Jedinstveni upravni odjel</t>
  </si>
  <si>
    <t>Rashodi za nabavu neproizvedena dugotrajne imovine</t>
  </si>
  <si>
    <t>Doprinosi na plaću</t>
  </si>
  <si>
    <t>Naknada troškova zaposlenima</t>
  </si>
  <si>
    <t>Funkcijska klasifikacija: 06- Usluge unapređenja stanovanja i zajednice</t>
  </si>
  <si>
    <t>Rashodi za nabavu nefinancijsku imovinu</t>
  </si>
  <si>
    <t>Rashodi za nabavu nefinncijsku imovinu</t>
  </si>
  <si>
    <t>Materijalna imovina - prirodna bogatstva</t>
  </si>
  <si>
    <t>IZVOR PRIHOD OD PRODAJE ILI ZAMJENE NEFINANCIJSKE IMOVINE</t>
  </si>
  <si>
    <t>Funkcijska klasifikacija: 08-Rekreacija, kultura i religija</t>
  </si>
  <si>
    <t>Funkcijska klasifikacija: 09-Obrazovanje</t>
  </si>
  <si>
    <t>Funkcijska klasifikacija: 10- Socijalna zaštita</t>
  </si>
  <si>
    <t>Nagrade građanima i kućanstvima na osiguranja i drugih naknada</t>
  </si>
  <si>
    <t>Funkcijska klasifikacija: 03-Javni red i sigurnost</t>
  </si>
  <si>
    <t>Članak 4.</t>
  </si>
  <si>
    <t xml:space="preserve">        III. ZAVRŠNA ODREDBA</t>
  </si>
  <si>
    <t>Članak 5.</t>
  </si>
  <si>
    <t>INVESTICIJE I POMOĆI UKUPNO:</t>
  </si>
  <si>
    <t xml:space="preserve">               PREDSJEDNIK:</t>
  </si>
  <si>
    <t>Naknade osobama izvan radnog odnosa</t>
  </si>
  <si>
    <t>Subvencije</t>
  </si>
  <si>
    <t>Subvencije trgovačkim društvima u javnom sektoru</t>
  </si>
  <si>
    <t xml:space="preserve"> Aktivnost A100001 Redovna djelatnost</t>
  </si>
  <si>
    <t>Aktivnost  A100003 Rad političkih stranaka</t>
  </si>
  <si>
    <t>Aktivnost  107001 Održavanje kulturnih i sahralnih objekata</t>
  </si>
  <si>
    <t>Aktivnost  107002 Ostale društvene i vjerske organizacije</t>
  </si>
  <si>
    <t>Račun</t>
  </si>
  <si>
    <t>Naziv Programa</t>
  </si>
  <si>
    <t>Izvor financiranja</t>
  </si>
  <si>
    <t>Opći prihodi i primici</t>
  </si>
  <si>
    <t>Program 105 Plan izgradnje komunalnih vodnih građevina</t>
  </si>
  <si>
    <t xml:space="preserve">  Igor Tomić, univ.bacc.ing.mech.</t>
  </si>
  <si>
    <t>Proračun za 2018. godinu</t>
  </si>
  <si>
    <t xml:space="preserve">    Izdaci za financijsku imovinu i otplate zajmova</t>
  </si>
  <si>
    <t xml:space="preserve">    Neto financiranje</t>
  </si>
  <si>
    <t xml:space="preserve">    Višak/manjak + neto financiranje</t>
  </si>
  <si>
    <t>IZVOR OSTALE POMOĆI</t>
  </si>
  <si>
    <t>IZVOR OSTALI PRIHODI ZA POSEBNE NAMJENE</t>
  </si>
  <si>
    <t>Donacije od pravnih i fizičkih osoba izvan općeg proračuna</t>
  </si>
  <si>
    <t>IZVOR DONACIJE</t>
  </si>
  <si>
    <t>Prihodi od prodaje proizvoda i robe te pruženih usluga i prihodi od donacija</t>
  </si>
  <si>
    <t xml:space="preserve"> Aktivnost  A100005  Dan Općine</t>
  </si>
  <si>
    <t xml:space="preserve"> Aktivnost  A100004 Informiranje i odnosi s javnošću</t>
  </si>
  <si>
    <t xml:space="preserve"> Aktivnost  A100006  Članarine</t>
  </si>
  <si>
    <t xml:space="preserve">Aktivnost 103001 Održavanje nekretnina u vlasništvu Općine                                </t>
  </si>
  <si>
    <t>Subvencije trgovačkim društvima, zadrugama, poljoprivrednicima i obrtnicima izvan javnog sektora</t>
  </si>
  <si>
    <t>Izdaci za financijsku imovinu i otplate zajmova</t>
  </si>
  <si>
    <t>Izdaci za dionice i udjele u glavnici</t>
  </si>
  <si>
    <t>Donice i udjeli u glavnici trgovačkih društava u javnom sektoru</t>
  </si>
  <si>
    <t>Naknade građanima i kućanstvima iz proračuna</t>
  </si>
  <si>
    <t>Pomoći dane u inozemstvu i unutar opće države</t>
  </si>
  <si>
    <t>Tekuće pomoći proračunskim korisnicima drugih proračuna</t>
  </si>
  <si>
    <t>Kapitalne donacije</t>
  </si>
  <si>
    <t xml:space="preserve">Naknade građanima i kućanstvima na temelju osiguranja i druge naknade </t>
  </si>
  <si>
    <t>IZDACI ZA FINANCIJSKU IMOVINU I OTPLATE ZAJMOVA</t>
  </si>
  <si>
    <t>Dionice i udjeli u glavnici trgovačkih društava u javnom sektoru</t>
  </si>
  <si>
    <t>Kapitalne pomoći</t>
  </si>
  <si>
    <t>Pomoći proračunskim korisnicima drugih proračuna</t>
  </si>
  <si>
    <t>Pomoći dane u inozemstvo i unutar općeg proračuna</t>
  </si>
  <si>
    <t>PRIHODI POSLOVANJA</t>
  </si>
  <si>
    <t>PRIHODI OD PRODAJE NEFINANCIJSKE IMOVINE</t>
  </si>
  <si>
    <t>Prihodi poslovanja</t>
  </si>
  <si>
    <t>Ostale pomoći</t>
  </si>
  <si>
    <t>IZVOR PRIHODI OD PRODAJE ILI ZAMJENE NEFINANCIJSKE IMOVINE</t>
  </si>
  <si>
    <t xml:space="preserve">IZVOR OSTALE POMOĆI </t>
  </si>
  <si>
    <t>Aktivnost A101001 Administrativni poslovi</t>
  </si>
  <si>
    <t>Aktivnost A101002 Javni radovi</t>
  </si>
  <si>
    <t xml:space="preserve">Projet T102001 Održavanje nerazvrstanih cesta                                   </t>
  </si>
  <si>
    <t>Projekt T102002 Održavanje javnih površina</t>
  </si>
  <si>
    <t xml:space="preserve">Projet T102003 Održavanje javne rasvjete                              </t>
  </si>
  <si>
    <t xml:space="preserve">Projekt T102004 Održavanje groblja                           </t>
  </si>
  <si>
    <t>PROGRAM 100 Djelatnost predstavničkih, izvršnih tijela, mjesne samouprave i radnih tijela</t>
  </si>
  <si>
    <t>PROGRAM 101  Djelatnost Jedinstvenog upravnog odjela</t>
  </si>
  <si>
    <t>PROGRAM 102  Održavanje komunalne infrastrukture</t>
  </si>
  <si>
    <t>PROGRAM 103  Održavanje nekretnina</t>
  </si>
  <si>
    <t xml:space="preserve">Projekt K103001 Opremanje nekretnina u vlasništvu Općine                             </t>
  </si>
  <si>
    <t xml:space="preserve">Projekt K104001 Rekonstrukcija - uređenje Trga Stjepana Radića u Kalniku      </t>
  </si>
  <si>
    <t xml:space="preserve">Projekt K104005 Izgradnja pješačke staze sa odvodnjom Šopron-Kalnik                                  </t>
  </si>
  <si>
    <t xml:space="preserve">Projekt K104004 Izgradnja parkirališta kod Starog grada Velikog Kalnika                                  </t>
  </si>
  <si>
    <t xml:space="preserve">Projket K104006 Mjesna groblja - razglas i javna energetski neovisna rasvjeta                              </t>
  </si>
  <si>
    <t>Projekt K104007 Rekonstrukcija i dogradnja Društvenog doma Kamešnica</t>
  </si>
  <si>
    <t>Projekt K104008 Rekonstrukcija i dogradnja Društvenog doma Potok Kalnički</t>
  </si>
  <si>
    <t>Projekt K104009 Rekonstrukcija i dogradnja Društvenog doma Gornje Borje</t>
  </si>
  <si>
    <t>Projekt K104010 Rekonstrukcija i dogradnja Društvenog doma Šopron</t>
  </si>
  <si>
    <t>Projekt K104011 Rekonstrukcija i dogradnja Društvenog doma Vojnovec Kalnički</t>
  </si>
  <si>
    <t>Projekt K104012 Izgradnja Sportskog i vatrogasnog centra "Carski vrt"</t>
  </si>
  <si>
    <t>Projekt T106001 Izrada geodetskog elaborata postoječeg stanja nerazvrstanih cesta, sve katastarske općine</t>
  </si>
  <si>
    <t>Projekt T106002 Izrada geodetskog projekta  "Poduzetničke zone Kalnik"</t>
  </si>
  <si>
    <t>Projekt T106003 Izrada geodetskog projekta Kalnik za zdravlje</t>
  </si>
  <si>
    <t>Projekt T106004 Izrada geodetskog projekta Mladi Hrvatske za mlade Europe</t>
  </si>
  <si>
    <t>Projekt T106005 Plan gospodarenja otpadom</t>
  </si>
  <si>
    <t>Projekt T106006 Plan zaštite od divljači</t>
  </si>
  <si>
    <t>Projekt K106001 Izrada projektne dokumentacije za izgradnju nerazvrstanih cesta</t>
  </si>
  <si>
    <t>Projekt K106002 Izrada projektne dokumentacije Mladi Hrvatske za mlade  europe a) dvorana za oblikovanje tijerla, b) projekt pansiona škola u prirodi,  c) aqva park</t>
  </si>
  <si>
    <t>Projekt K106003 Izrada dijela projektne dokumentacije Novi Kalnik</t>
  </si>
  <si>
    <t xml:space="preserve">Projekt K106004 Izrada projektne dokumentacije   projekta SPRINT </t>
  </si>
  <si>
    <t>Projekt K106005 Izrada projektne dokumentacije  za energetski  neovisnu javnu rasvjetu</t>
  </si>
  <si>
    <t>Projekt K106006 Razvojna strategija ili Program ukupnog razvoja općine Kalnik</t>
  </si>
  <si>
    <t>Projekt K106007 Izrada projektne dokumentacije za izgradnju mjesnog groblja Kalnik</t>
  </si>
  <si>
    <t xml:space="preserve">Projekt K106008 Izrada projektne dokumentacije odvodnje i pročišćavanja sanitarnih i oborinskih voda </t>
  </si>
  <si>
    <t xml:space="preserve">Projekt K106009  Izrada projektne dokumentacije Sportski i vatrogasni centar Carski vrt                                    </t>
  </si>
  <si>
    <t>Projekt K106010 Otkup privatnih nekretnina i regulacija imovinsko pravnih odnosa - arheološki muzej</t>
  </si>
  <si>
    <t>Projekt K106011 Otkup privatnih nekretnina i regulacija imovinsko pravnih odnosa Poduzetničke zone Kalnik</t>
  </si>
  <si>
    <t>Projekt K106012 Otkup privatnih nekretnina i regulacija imovinsko pravnih odnosa Kalnik za zdravlje</t>
  </si>
  <si>
    <t>Projekt K106013 Otkup privatnih nekretnina i regulacija imovinsk opravnih odnosa Mladi Hrvatske za mlade Europe</t>
  </si>
  <si>
    <t>Projekt K106014 Otkup privatnih nekretnina i regulacija  imovinsko pravnih odnosa Novi Kalnik</t>
  </si>
  <si>
    <t xml:space="preserve">Projekt K106015 Otkup privatnih  nekretnina  i  regulacija  imovinsko pravnih odnosa  SPRINT  </t>
  </si>
  <si>
    <t>Projekt T106007 Obnovljivi izvori energije u OPG-ima i privatnim objektima koji su ukljućeni u program turizma Općine Kalnik</t>
  </si>
  <si>
    <t xml:space="preserve">Aktivnost A108001  Provođenje programa dječjeg vrtića i male škole                            </t>
  </si>
  <si>
    <t xml:space="preserve">Aktivnost A109001 Nabava udžbenika od 1. do 8. razreda                  </t>
  </si>
  <si>
    <t xml:space="preserve">Aktivnost A109002 Nabava opreme za školstvo i pripomoć školama      </t>
  </si>
  <si>
    <t xml:space="preserve">Aktivnost 109003 Nagrade učenicima i mentorima za postignute uspjehe                                   </t>
  </si>
  <si>
    <t xml:space="preserve">Aktivnost A11001 Socijalno ugrožena kućanstva      </t>
  </si>
  <si>
    <t xml:space="preserve">Aktivnost A11002 Sufinanciranje prehrane učenicima u školskim kuhinjama                                    </t>
  </si>
  <si>
    <t xml:space="preserve">Aktivnost A11003 Pomoć za novorođenčad                                    </t>
  </si>
  <si>
    <t xml:space="preserve">Aktivnost A11004 Sufinanciranje potreba bolesnih i nemoćnih - Crveni križ               </t>
  </si>
  <si>
    <t xml:space="preserve">Aktivnost A11005 Pomoć za ogrijev                                   </t>
  </si>
  <si>
    <t>Aktivnost  A111001 Djelatnost sportskih udruga</t>
  </si>
  <si>
    <t>Aktivnost A112001 Vatrogastvo i civilna zaštita</t>
  </si>
  <si>
    <t>Program 101 Djelatnost Jedinstvenog upravogi odjela</t>
  </si>
  <si>
    <t>Projekt K101001 Nabava dugotrajne imovine</t>
  </si>
  <si>
    <t>Aktivnost A100007 Povećanje temeljnog kapitala tvrtke Komunalno poduzeće Kalnik d.o.o.</t>
  </si>
  <si>
    <t>Aktivnost A100008 Povećanje temeljnog kapitala tvrtke Life Kalnik d.o.o.</t>
  </si>
  <si>
    <t>Plan 2018.</t>
  </si>
  <si>
    <t>Program 104 Gradnja objekata i uređaja komunalne infrastrukture</t>
  </si>
  <si>
    <t>K 104002 Rekonstrukcija nerazvrstanih cesta</t>
  </si>
  <si>
    <t>K101001 Nabava dugotrajne imovine - opremanje prostorija</t>
  </si>
  <si>
    <t>K 104009 Rekonstrukcija i dogradnja Društvenog doma Gornje Borje</t>
  </si>
  <si>
    <t>Projekt K105001 Izgradnja precrpne stanice Cari  i Planinarski dom</t>
  </si>
  <si>
    <t>Program 106 Projekti za gospodarski razvoj i razvoj zajednice</t>
  </si>
  <si>
    <t xml:space="preserve">K106001 Izrada projektne dokumentacije za izgradnju nerazvrstanih cesta </t>
  </si>
  <si>
    <t>K105001 Izgradnja precrpne stanice Cari i Planinarski dom</t>
  </si>
  <si>
    <t xml:space="preserve">Projekt K106016 Posude za odvojeno prikupljanje otpada </t>
  </si>
  <si>
    <t>Projekt K106017 Rekonstrukcija i dogradnja Dom hrvatskih branitelja Kalnik - Life Kalnik d.o.o.</t>
  </si>
  <si>
    <t>Aktivnost A106001 Zaštita zdravlja pučanstva - sistemska deratizacija</t>
  </si>
  <si>
    <t>Projekt K106018 Razvoj poljoprivrede</t>
  </si>
  <si>
    <t>PROGRAM 104 Gradnja objekata i uređaja komunalne infrastrukture</t>
  </si>
  <si>
    <t>PROGRAM 105 Plan izgradnje komunalnih vodnih građevinja</t>
  </si>
  <si>
    <t>PROGRAM 106 Projekti za gospodarski razvoj i razvoj zajednice</t>
  </si>
  <si>
    <t>PROGRAM 107 Javne potrebe u kulturi i razvoju organizacija civilnog društva</t>
  </si>
  <si>
    <t>PROGRAM 108  Javne potrebe u predškolskom odgoju</t>
  </si>
  <si>
    <t>PROGRAM 109 Javne potrebe u osnovnom školstvu</t>
  </si>
  <si>
    <t>PROGRAM 110 Javne potrebe u socijalnoj skrbi</t>
  </si>
  <si>
    <t>PROGRAM 111 Javne potrebe u sportu</t>
  </si>
  <si>
    <t>PROGRAM 112 Javne potrebe u protupožarnoj i civilnoj zaštiti</t>
  </si>
  <si>
    <t>OSTALI PRIHODI ZA POSEBNE NAMJENE</t>
  </si>
  <si>
    <t>Aktivnost A100002 Izvanredni i nepredviđeni rashodi - proračunska zaliha</t>
  </si>
  <si>
    <t xml:space="preserve"> Projekt K104002 Rekonstrukcija nerazvrstanih cesta                               </t>
  </si>
  <si>
    <t xml:space="preserve">Projekt K104003 Modernizacija ceste Borje LC25150 Hruškovec-Borje                             </t>
  </si>
  <si>
    <t xml:space="preserve">Ostale pomoći, Prihodi za posebne namjene
</t>
  </si>
  <si>
    <t>Izdaci za otplatu glavnice primljenih kredita i zajmova</t>
  </si>
  <si>
    <t>Otplata glavnice primljenih kredita i zajmova od kreditnih i ostalih financijskih institucija izvan javnog sektora</t>
  </si>
  <si>
    <t>UKUPNO RASHODI POSLOVANJA I RASHODI ZA NABAVU NEFINANCIJSKE IMOVINE</t>
  </si>
  <si>
    <t>A. RAČUN PRIHODA I RASHODA</t>
  </si>
  <si>
    <t>B. RAČUN FINANCIRANJA</t>
  </si>
  <si>
    <t>Povećanje/  smanjenje</t>
  </si>
  <si>
    <t xml:space="preserve">  Ukupan donos manjka iz prethodne(ih) godine</t>
  </si>
  <si>
    <t>Novi plan Proračuna za 2018. godinu</t>
  </si>
  <si>
    <t>C.VIŠAK/MANJAK PRIHODA I PRIMITAKA</t>
  </si>
  <si>
    <t xml:space="preserve">        U Proračunu Općine Kalnik za 2018. godinu i projekcijama za 2019. i 2020. godinu ("Službeni glasnik Koprivničko-križevačke županije broj 20/17) (u daljnjem tekstu: Proračun) u članku 1. mijenjaja se: A. Račun prihoda i rashoda, B. Račun financiranja i C. Višak/manjak prihoda i primitaka, kako slijedi:</t>
  </si>
  <si>
    <t>IZMJENE I DOPUNE PRORAČUNA OPĆINE KALNIK 
ZA 2018. GODINU I PROJEKCIJA ZA 2019. I 2020. GODINU</t>
  </si>
  <si>
    <t>Program 100 Djelatnost predstavničkih i izvršnih tijela</t>
  </si>
  <si>
    <t xml:space="preserve">K101001 Nabava dugotrajne imovine </t>
  </si>
  <si>
    <t xml:space="preserve">                                                                  PLAN RAZVOJNIH PROGRAMA OPĆINE KALNIK ZA 2018. godinu</t>
  </si>
  <si>
    <t>Plan razvojnih programa sadrži planirane rashode na nefinancijskoj imovini i plan kapitalnih pomoći i donacije u 2018. godini s iskazanim izvorima prihoda za izvedbu programa.</t>
  </si>
  <si>
    <t>Kapitalne pomoći trgovačkim društvima u vlasništvu općine</t>
  </si>
  <si>
    <t>Pomoći</t>
  </si>
  <si>
    <t xml:space="preserve">         Ove Izmjene i dopune Proračuna stupaju na snagu prvog dana od dana objave u "Službenom glasniku Koprivničko-križevačke županije".</t>
  </si>
  <si>
    <t>URBROJ: 2137/23-18-1</t>
  </si>
  <si>
    <t xml:space="preserve">          Izmjene i dopune Plana razvojnih programa Općine Kalnik za 2018. godinu nalaze se u prilogu ovih Izmjena i dopuna Proračuna i njihov su sastavni dio.</t>
  </si>
  <si>
    <t>Projekt T106009 Konzultantske usluge</t>
  </si>
  <si>
    <t>IZVOR POMOĆI</t>
  </si>
  <si>
    <t>Projekt T106008 Uređenje pastoralnog centra na župnom dvoru</t>
  </si>
  <si>
    <t>Projekt K100001 Kapitalna pomoć trgovačkim društvima u vlasništvu Općine</t>
  </si>
  <si>
    <t>Aktivnost A100010 Elementarne nepogode</t>
  </si>
  <si>
    <t>Aktivnost A100009 Donacije i sponzorstva</t>
  </si>
  <si>
    <t>Kamate za primljene zajmove</t>
  </si>
  <si>
    <t xml:space="preserve">        U članku 3. svota "26.100.000,00" zamjenjuje se svotom "7.561.150,00", te se provode izmjene i dopune rashoda i izdataka po pojedinim nositeljima, korisnicima, programima i namjenama, kako slijedi:</t>
  </si>
  <si>
    <t>Kazne, paneli i naknade štete</t>
  </si>
  <si>
    <t>Prihodi od prodaje proizvedene dugotrajne omovine</t>
  </si>
  <si>
    <t>Prihodi od prodaje postrojenja i opreme</t>
  </si>
  <si>
    <t xml:space="preserve">
        Na temelju članka 39. Zakona o proračunu ("Narodne novine'' broj 87/08., 136/12. i 15/15.) i članka 32. Statuta Općine Kalnik (''Službeni glasnik Koprivničko-križevačke županije" broj 5/13. i 4/18), Općinsko vijeće Općine Kalnik na 11. sjednici održanoj 27. prosinca 2018. donijelo je
</t>
  </si>
  <si>
    <t xml:space="preserve">        U članku 2. prihodi i rashodi, te primici i izdaci po ekonomskoj klasifikaciji utvrđeni u Računu prihoda i rashoda i Računu financiranja, mijenjaju se u: A. Računu prihoda i rashoda i B. Računu financiranja, kako slijedi:</t>
  </si>
  <si>
    <t>KLASA: 400-08/17-01/05</t>
  </si>
  <si>
    <t>Kalnik, 27. prosinca 2018.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</si>
</sst>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sz val="11"/>
      <color indexed="22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9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1" applyNumberFormat="0" applyAlignment="0" applyProtection="0"/>
    <xf numFmtId="0" fontId="3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" fillId="8" borderId="2" applyNumberFormat="0" applyAlignment="0" applyProtection="0"/>
    <xf numFmtId="0" fontId="5" fillId="8" borderId="3" applyNumberFormat="0" applyAlignment="0" applyProtection="0"/>
    <xf numFmtId="0" fontId="6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58">
    <xf numFmtId="0" fontId="0" fillId="0" borderId="0" xfId="0" applyAlignment="1">
      <alignment/>
    </xf>
    <xf numFmtId="0" fontId="0" fillId="24" borderId="0" xfId="0" applyFill="1" applyAlignment="1">
      <alignment/>
    </xf>
    <xf numFmtId="0" fontId="21" fillId="0" borderId="0" xfId="0" applyFont="1" applyAlignment="1">
      <alignment/>
    </xf>
    <xf numFmtId="0" fontId="0" fillId="24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4" fontId="19" fillId="0" borderId="10" xfId="0" applyNumberFormat="1" applyFont="1" applyBorder="1" applyAlignment="1" applyProtection="1">
      <alignment vertical="center"/>
      <protection/>
    </xf>
    <xf numFmtId="4" fontId="0" fillId="0" borderId="0" xfId="0" applyNumberFormat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4" fontId="19" fillId="0" borderId="0" xfId="0" applyNumberFormat="1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2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 textRotation="180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22" fillId="8" borderId="11" xfId="0" applyFont="1" applyFill="1" applyBorder="1" applyAlignment="1" applyProtection="1">
      <alignment horizontal="center" vertical="center"/>
      <protection locked="0"/>
    </xf>
    <xf numFmtId="0" fontId="22" fillId="8" borderId="11" xfId="0" applyFont="1" applyFill="1" applyBorder="1" applyAlignment="1" applyProtection="1">
      <alignment vertical="center" wrapText="1"/>
      <protection locked="0"/>
    </xf>
    <xf numFmtId="4" fontId="22" fillId="8" borderId="11" xfId="0" applyNumberFormat="1" applyFont="1" applyFill="1" applyBorder="1" applyAlignment="1">
      <alignment/>
    </xf>
    <xf numFmtId="0" fontId="17" fillId="8" borderId="11" xfId="0" applyFont="1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17" fillId="8" borderId="11" xfId="0" applyFont="1" applyFill="1" applyBorder="1" applyAlignment="1" applyProtection="1">
      <alignment/>
      <protection locked="0"/>
    </xf>
    <xf numFmtId="4" fontId="17" fillId="8" borderId="11" xfId="0" applyNumberFormat="1" applyFont="1" applyFill="1" applyBorder="1" applyAlignment="1">
      <alignment/>
    </xf>
    <xf numFmtId="0" fontId="17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/>
      <protection locked="0"/>
    </xf>
    <xf numFmtId="4" fontId="17" fillId="0" borderId="11" xfId="0" applyNumberFormat="1" applyFont="1" applyFill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/>
      <protection locked="0"/>
    </xf>
    <xf numFmtId="164" fontId="24" fillId="0" borderId="11" xfId="0" applyNumberFormat="1" applyFont="1" applyFill="1" applyBorder="1" applyAlignment="1" applyProtection="1">
      <alignment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right" vertical="center"/>
      <protection locked="0"/>
    </xf>
    <xf numFmtId="0" fontId="17" fillId="24" borderId="11" xfId="0" applyFont="1" applyFill="1" applyBorder="1" applyAlignment="1" applyProtection="1">
      <alignment/>
      <protection locked="0"/>
    </xf>
    <xf numFmtId="4" fontId="25" fillId="24" borderId="11" xfId="0" applyNumberFormat="1" applyFont="1" applyFill="1" applyBorder="1" applyAlignment="1">
      <alignment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4" fontId="0" fillId="24" borderId="11" xfId="0" applyNumberForma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8" fillId="24" borderId="11" xfId="0" applyFont="1" applyFill="1" applyBorder="1" applyAlignment="1" applyProtection="1">
      <alignment horizontal="right" vertical="center"/>
      <protection locked="0"/>
    </xf>
    <xf numFmtId="4" fontId="17" fillId="24" borderId="11" xfId="0" applyNumberFormat="1" applyFont="1" applyFill="1" applyBorder="1" applyAlignment="1">
      <alignment/>
    </xf>
    <xf numFmtId="4" fontId="0" fillId="0" borderId="11" xfId="0" applyNumberFormat="1" applyBorder="1" applyAlignment="1" applyProtection="1">
      <alignment/>
      <protection locked="0"/>
    </xf>
    <xf numFmtId="0" fontId="17" fillId="24" borderId="11" xfId="0" applyFont="1" applyFill="1" applyBorder="1" applyAlignment="1" applyProtection="1">
      <alignment horizontal="right"/>
      <protection locked="0"/>
    </xf>
    <xf numFmtId="4" fontId="17" fillId="24" borderId="11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0" fillId="24" borderId="11" xfId="0" applyFont="1" applyFill="1" applyBorder="1" applyAlignment="1" applyProtection="1">
      <alignment horizontal="right"/>
      <protection locked="0"/>
    </xf>
    <xf numFmtId="0" fontId="0" fillId="24" borderId="11" xfId="0" applyFont="1" applyFill="1" applyBorder="1" applyAlignment="1" applyProtection="1">
      <alignment/>
      <protection locked="0"/>
    </xf>
    <xf numFmtId="4" fontId="0" fillId="24" borderId="11" xfId="0" applyNumberFormat="1" applyFont="1" applyFill="1" applyBorder="1" applyAlignment="1" applyProtection="1">
      <alignment/>
      <protection locked="0"/>
    </xf>
    <xf numFmtId="49" fontId="17" fillId="24" borderId="11" xfId="0" applyNumberFormat="1" applyFont="1" applyFill="1" applyBorder="1" applyAlignment="1" applyProtection="1">
      <alignment wrapText="1"/>
      <protection locked="0"/>
    </xf>
    <xf numFmtId="0" fontId="17" fillId="8" borderId="13" xfId="0" applyFont="1" applyFill="1" applyBorder="1" applyAlignment="1" applyProtection="1">
      <alignment horizontal="center" vertical="center"/>
      <protection locked="0"/>
    </xf>
    <xf numFmtId="0" fontId="17" fillId="8" borderId="13" xfId="0" applyFont="1" applyFill="1" applyBorder="1" applyAlignment="1" applyProtection="1">
      <alignment horizontal="right" vertical="center"/>
      <protection locked="0"/>
    </xf>
    <xf numFmtId="4" fontId="17" fillId="8" borderId="11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1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textRotation="180"/>
    </xf>
    <xf numFmtId="1" fontId="0" fillId="0" borderId="11" xfId="0" applyNumberFormat="1" applyFont="1" applyBorder="1" applyAlignment="1">
      <alignment horizontal="center" vertical="center" textRotation="180"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31" fillId="24" borderId="11" xfId="0" applyNumberFormat="1" applyFont="1" applyFill="1" applyBorder="1" applyAlignment="1">
      <alignment horizontal="right" wrapText="1"/>
    </xf>
    <xf numFmtId="0" fontId="30" fillId="24" borderId="11" xfId="0" applyFont="1" applyFill="1" applyBorder="1" applyAlignment="1">
      <alignment wrapText="1"/>
    </xf>
    <xf numFmtId="4" fontId="0" fillId="0" borderId="11" xfId="0" applyNumberForma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30" fillId="24" borderId="11" xfId="0" applyNumberFormat="1" applyFont="1" applyFill="1" applyBorder="1" applyAlignment="1">
      <alignment wrapText="1"/>
    </xf>
    <xf numFmtId="4" fontId="25" fillId="0" borderId="11" xfId="0" applyNumberFormat="1" applyFont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33" fillId="0" borderId="11" xfId="0" applyNumberFormat="1" applyFont="1" applyBorder="1" applyAlignment="1">
      <alignment horizontal="left" wrapText="1"/>
    </xf>
    <xf numFmtId="0" fontId="33" fillId="0" borderId="11" xfId="0" applyFont="1" applyBorder="1" applyAlignment="1">
      <alignment wrapText="1"/>
    </xf>
    <xf numFmtId="1" fontId="25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" fontId="29" fillId="0" borderId="11" xfId="0" applyNumberFormat="1" applyFont="1" applyBorder="1" applyAlignment="1">
      <alignment horizontal="right" wrapText="1"/>
    </xf>
    <xf numFmtId="0" fontId="29" fillId="0" borderId="11" xfId="0" applyFont="1" applyBorder="1" applyAlignment="1">
      <alignment wrapText="1"/>
    </xf>
    <xf numFmtId="4" fontId="17" fillId="0" borderId="11" xfId="0" applyNumberFormat="1" applyFont="1" applyBorder="1" applyAlignment="1">
      <alignment/>
    </xf>
    <xf numFmtId="1" fontId="32" fillId="0" borderId="11" xfId="0" applyNumberFormat="1" applyFont="1" applyFill="1" applyBorder="1" applyAlignment="1">
      <alignment horizontal="left" wrapText="1"/>
    </xf>
    <xf numFmtId="0" fontId="24" fillId="24" borderId="11" xfId="0" applyFont="1" applyFill="1" applyBorder="1" applyAlignment="1">
      <alignment horizontal="center" vertical="center"/>
    </xf>
    <xf numFmtId="1" fontId="24" fillId="24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1" fontId="0" fillId="24" borderId="11" xfId="0" applyNumberFormat="1" applyFill="1" applyBorder="1" applyAlignment="1">
      <alignment horizontal="center" vertical="center"/>
    </xf>
    <xf numFmtId="1" fontId="32" fillId="24" borderId="11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29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/>
    </xf>
    <xf numFmtId="4" fontId="0" fillId="24" borderId="11" xfId="0" applyNumberFormat="1" applyFill="1" applyBorder="1" applyAlignment="1">
      <alignment/>
    </xf>
    <xf numFmtId="1" fontId="33" fillId="0" borderId="11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0" fillId="7" borderId="0" xfId="0" applyFill="1" applyAlignment="1">
      <alignment/>
    </xf>
    <xf numFmtId="0" fontId="17" fillId="0" borderId="11" xfId="0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0" fontId="0" fillId="0" borderId="0" xfId="0" applyFont="1" applyAlignment="1">
      <alignment horizontal="right" wrapText="1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1" fontId="2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17" fillId="0" borderId="0" xfId="0" applyNumberFormat="1" applyFont="1" applyAlignment="1">
      <alignment horizontal="center" vertical="center"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1" fontId="0" fillId="0" borderId="17" xfId="0" applyNumberFormat="1" applyBorder="1" applyAlignment="1" applyProtection="1">
      <alignment horizontal="center" vertical="center"/>
      <protection locked="0"/>
    </xf>
    <xf numFmtId="4" fontId="22" fillId="8" borderId="17" xfId="0" applyNumberFormat="1" applyFont="1" applyFill="1" applyBorder="1" applyAlignment="1">
      <alignment/>
    </xf>
    <xf numFmtId="4" fontId="17" fillId="8" borderId="17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25" fillId="24" borderId="17" xfId="0" applyNumberFormat="1" applyFont="1" applyFill="1" applyBorder="1" applyAlignment="1">
      <alignment/>
    </xf>
    <xf numFmtId="4" fontId="0" fillId="24" borderId="17" xfId="0" applyNumberFormat="1" applyFill="1" applyBorder="1" applyAlignment="1" applyProtection="1">
      <alignment/>
      <protection locked="0"/>
    </xf>
    <xf numFmtId="4" fontId="17" fillId="24" borderId="17" xfId="0" applyNumberFormat="1" applyFont="1" applyFill="1" applyBorder="1" applyAlignment="1">
      <alignment/>
    </xf>
    <xf numFmtId="4" fontId="0" fillId="0" borderId="17" xfId="0" applyNumberFormat="1" applyBorder="1" applyAlignment="1" applyProtection="1">
      <alignment/>
      <protection locked="0"/>
    </xf>
    <xf numFmtId="4" fontId="17" fillId="24" borderId="17" xfId="0" applyNumberFormat="1" applyFont="1" applyFill="1" applyBorder="1" applyAlignment="1" applyProtection="1">
      <alignment/>
      <protection locked="0"/>
    </xf>
    <xf numFmtId="4" fontId="17" fillId="8" borderId="17" xfId="0" applyNumberFormat="1" applyFont="1" applyFill="1" applyBorder="1" applyAlignment="1" applyProtection="1">
      <alignment/>
      <protection locked="0"/>
    </xf>
    <xf numFmtId="0" fontId="17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 horizontal="right" vertical="center"/>
    </xf>
    <xf numFmtId="0" fontId="0" fillId="25" borderId="11" xfId="0" applyFill="1" applyBorder="1" applyAlignment="1">
      <alignment horizontal="center" vertical="center"/>
    </xf>
    <xf numFmtId="4" fontId="17" fillId="25" borderId="11" xfId="0" applyNumberFormat="1" applyFont="1" applyFill="1" applyBorder="1" applyAlignment="1">
      <alignment/>
    </xf>
    <xf numFmtId="1" fontId="25" fillId="25" borderId="11" xfId="0" applyNumberFormat="1" applyFont="1" applyFill="1" applyBorder="1" applyAlignment="1">
      <alignment wrapText="1"/>
    </xf>
    <xf numFmtId="0" fontId="25" fillId="25" borderId="11" xfId="0" applyFont="1" applyFill="1" applyBorder="1" applyAlignment="1">
      <alignment wrapText="1"/>
    </xf>
    <xf numFmtId="0" fontId="2" fillId="26" borderId="11" xfId="0" applyFont="1" applyFill="1" applyBorder="1" applyAlignment="1">
      <alignment horizontal="center" vertical="center"/>
    </xf>
    <xf numFmtId="1" fontId="2" fillId="26" borderId="11" xfId="0" applyNumberFormat="1" applyFont="1" applyFill="1" applyBorder="1" applyAlignment="1">
      <alignment horizontal="center" vertical="center"/>
    </xf>
    <xf numFmtId="1" fontId="25" fillId="26" borderId="11" xfId="0" applyNumberFormat="1" applyFont="1" applyFill="1" applyBorder="1" applyAlignment="1">
      <alignment wrapText="1"/>
    </xf>
    <xf numFmtId="0" fontId="25" fillId="26" borderId="11" xfId="0" applyFont="1" applyFill="1" applyBorder="1" applyAlignment="1">
      <alignment wrapText="1"/>
    </xf>
    <xf numFmtId="4" fontId="25" fillId="26" borderId="11" xfId="0" applyNumberFormat="1" applyFont="1" applyFill="1" applyBorder="1" applyAlignment="1">
      <alignment vertical="center"/>
    </xf>
    <xf numFmtId="0" fontId="2" fillId="27" borderId="11" xfId="0" applyFont="1" applyFill="1" applyBorder="1" applyAlignment="1">
      <alignment horizontal="center" vertical="center"/>
    </xf>
    <xf numFmtId="1" fontId="2" fillId="27" borderId="11" xfId="0" applyNumberFormat="1" applyFont="1" applyFill="1" applyBorder="1" applyAlignment="1">
      <alignment horizontal="center" vertical="center"/>
    </xf>
    <xf numFmtId="1" fontId="32" fillId="27" borderId="11" xfId="0" applyNumberFormat="1" applyFont="1" applyFill="1" applyBorder="1" applyAlignment="1">
      <alignment horizontal="left" wrapText="1"/>
    </xf>
    <xf numFmtId="0" fontId="30" fillId="27" borderId="11" xfId="0" applyFont="1" applyFill="1" applyBorder="1" applyAlignment="1">
      <alignment wrapText="1"/>
    </xf>
    <xf numFmtId="4" fontId="25" fillId="27" borderId="11" xfId="0" applyNumberFormat="1" applyFont="1" applyFill="1" applyBorder="1" applyAlignment="1">
      <alignment/>
    </xf>
    <xf numFmtId="1" fontId="24" fillId="27" borderId="11" xfId="0" applyNumberFormat="1" applyFont="1" applyFill="1" applyBorder="1" applyAlignment="1">
      <alignment horizontal="center" vertical="center"/>
    </xf>
    <xf numFmtId="4" fontId="17" fillId="27" borderId="11" xfId="0" applyNumberFormat="1" applyFont="1" applyFill="1" applyBorder="1" applyAlignment="1">
      <alignment/>
    </xf>
    <xf numFmtId="0" fontId="24" fillId="27" borderId="11" xfId="0" applyFont="1" applyFill="1" applyBorder="1" applyAlignment="1">
      <alignment horizontal="center" vertical="center"/>
    </xf>
    <xf numFmtId="1" fontId="32" fillId="27" borderId="11" xfId="0" applyNumberFormat="1" applyFont="1" applyFill="1" applyBorder="1" applyAlignment="1">
      <alignment wrapText="1"/>
    </xf>
    <xf numFmtId="4" fontId="17" fillId="27" borderId="18" xfId="0" applyNumberFormat="1" applyFont="1" applyFill="1" applyBorder="1" applyAlignment="1">
      <alignment/>
    </xf>
    <xf numFmtId="0" fontId="0" fillId="27" borderId="11" xfId="0" applyFill="1" applyBorder="1" applyAlignment="1">
      <alignment horizontal="center" vertical="center"/>
    </xf>
    <xf numFmtId="1" fontId="0" fillId="27" borderId="11" xfId="0" applyNumberFormat="1" applyFill="1" applyBorder="1" applyAlignment="1">
      <alignment horizontal="center" vertical="center"/>
    </xf>
    <xf numFmtId="0" fontId="0" fillId="28" borderId="11" xfId="0" applyFont="1" applyFill="1" applyBorder="1" applyAlignment="1">
      <alignment horizontal="center" vertical="center"/>
    </xf>
    <xf numFmtId="1" fontId="19" fillId="28" borderId="11" xfId="0" applyNumberFormat="1" applyFont="1" applyFill="1" applyBorder="1" applyAlignment="1">
      <alignment horizontal="center" vertical="center"/>
    </xf>
    <xf numFmtId="1" fontId="23" fillId="28" borderId="11" xfId="0" applyNumberFormat="1" applyFont="1" applyFill="1" applyBorder="1" applyAlignment="1">
      <alignment wrapText="1"/>
    </xf>
    <xf numFmtId="49" fontId="23" fillId="28" borderId="11" xfId="0" applyNumberFormat="1" applyFont="1" applyFill="1" applyBorder="1" applyAlignment="1">
      <alignment wrapText="1"/>
    </xf>
    <xf numFmtId="4" fontId="22" fillId="28" borderId="11" xfId="0" applyNumberFormat="1" applyFont="1" applyFill="1" applyBorder="1" applyAlignment="1">
      <alignment/>
    </xf>
    <xf numFmtId="0" fontId="0" fillId="25" borderId="11" xfId="0" applyFont="1" applyFill="1" applyBorder="1" applyAlignment="1">
      <alignment horizontal="center" vertical="center"/>
    </xf>
    <xf numFmtId="1" fontId="0" fillId="25" borderId="11" xfId="0" applyNumberFormat="1" applyFont="1" applyFill="1" applyBorder="1" applyAlignment="1">
      <alignment horizontal="center" vertical="center"/>
    </xf>
    <xf numFmtId="1" fontId="17" fillId="25" borderId="11" xfId="0" applyNumberFormat="1" applyFont="1" applyFill="1" applyBorder="1" applyAlignment="1">
      <alignment horizontal="center" vertical="center"/>
    </xf>
    <xf numFmtId="1" fontId="29" fillId="25" borderId="11" xfId="0" applyNumberFormat="1" applyFont="1" applyFill="1" applyBorder="1" applyAlignment="1">
      <alignment horizontal="left" wrapText="1"/>
    </xf>
    <xf numFmtId="0" fontId="33" fillId="25" borderId="11" xfId="0" applyFont="1" applyFill="1" applyBorder="1" applyAlignment="1">
      <alignment wrapText="1"/>
    </xf>
    <xf numFmtId="0" fontId="19" fillId="28" borderId="11" xfId="0" applyFont="1" applyFill="1" applyBorder="1" applyAlignment="1">
      <alignment/>
    </xf>
    <xf numFmtId="1" fontId="22" fillId="28" borderId="11" xfId="0" applyNumberFormat="1" applyFont="1" applyFill="1" applyBorder="1" applyAlignment="1">
      <alignment horizontal="left" wrapText="1"/>
    </xf>
    <xf numFmtId="0" fontId="22" fillId="28" borderId="11" xfId="0" applyFont="1" applyFill="1" applyBorder="1" applyAlignment="1">
      <alignment wrapText="1"/>
    </xf>
    <xf numFmtId="0" fontId="0" fillId="26" borderId="11" xfId="0" applyFont="1" applyFill="1" applyBorder="1" applyAlignment="1">
      <alignment horizontal="center" vertical="center"/>
    </xf>
    <xf numFmtId="1" fontId="0" fillId="26" borderId="11" xfId="0" applyNumberFormat="1" applyFont="1" applyFill="1" applyBorder="1" applyAlignment="1">
      <alignment horizontal="center" vertical="center"/>
    </xf>
    <xf numFmtId="4" fontId="17" fillId="26" borderId="11" xfId="0" applyNumberFormat="1" applyFont="1" applyFill="1" applyBorder="1" applyAlignment="1">
      <alignment vertical="center"/>
    </xf>
    <xf numFmtId="4" fontId="17" fillId="26" borderId="11" xfId="0" applyNumberFormat="1" applyFont="1" applyFill="1" applyBorder="1" applyAlignment="1">
      <alignment/>
    </xf>
    <xf numFmtId="0" fontId="35" fillId="26" borderId="11" xfId="0" applyFont="1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1" fontId="0" fillId="29" borderId="11" xfId="0" applyNumberFormat="1" applyFill="1" applyBorder="1" applyAlignment="1">
      <alignment horizontal="center" vertical="center"/>
    </xf>
    <xf numFmtId="0" fontId="30" fillId="29" borderId="11" xfId="0" applyFont="1" applyFill="1" applyBorder="1" applyAlignment="1">
      <alignment wrapText="1"/>
    </xf>
    <xf numFmtId="4" fontId="17" fillId="29" borderId="11" xfId="0" applyNumberFormat="1" applyFont="1" applyFill="1" applyBorder="1" applyAlignment="1">
      <alignment/>
    </xf>
    <xf numFmtId="1" fontId="29" fillId="30" borderId="11" xfId="0" applyNumberFormat="1" applyFont="1" applyFill="1" applyBorder="1" applyAlignment="1">
      <alignment horizontal="center" vertical="center"/>
    </xf>
    <xf numFmtId="0" fontId="33" fillId="30" borderId="11" xfId="0" applyFont="1" applyFill="1" applyBorder="1" applyAlignment="1">
      <alignment wrapText="1"/>
    </xf>
    <xf numFmtId="4" fontId="17" fillId="30" borderId="11" xfId="0" applyNumberFormat="1" applyFont="1" applyFill="1" applyBorder="1" applyAlignment="1">
      <alignment/>
    </xf>
    <xf numFmtId="0" fontId="33" fillId="0" borderId="19" xfId="0" applyFont="1" applyBorder="1" applyAlignment="1">
      <alignment/>
    </xf>
    <xf numFmtId="0" fontId="30" fillId="0" borderId="19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9" xfId="0" applyFont="1" applyBorder="1" applyAlignment="1">
      <alignment/>
    </xf>
    <xf numFmtId="0" fontId="33" fillId="8" borderId="19" xfId="0" applyFont="1" applyFill="1" applyBorder="1" applyAlignment="1">
      <alignment horizontal="center" wrapText="1"/>
    </xf>
    <xf numFmtId="3" fontId="33" fillId="8" borderId="19" xfId="0" applyNumberFormat="1" applyFont="1" applyFill="1" applyBorder="1" applyAlignment="1">
      <alignment wrapText="1"/>
    </xf>
    <xf numFmtId="0" fontId="29" fillId="0" borderId="19" xfId="0" applyFont="1" applyBorder="1" applyAlignment="1">
      <alignment wrapText="1"/>
    </xf>
    <xf numFmtId="0" fontId="36" fillId="0" borderId="19" xfId="0" applyFont="1" applyFill="1" applyBorder="1" applyAlignment="1">
      <alignment horizontal="left" vertical="center" wrapText="1"/>
    </xf>
    <xf numFmtId="3" fontId="36" fillId="0" borderId="19" xfId="0" applyNumberFormat="1" applyFont="1" applyFill="1" applyBorder="1" applyAlignment="1">
      <alignment horizontal="right" vertical="center" wrapText="1"/>
    </xf>
    <xf numFmtId="3" fontId="29" fillId="0" borderId="19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19" xfId="0" applyNumberFormat="1" applyFont="1" applyBorder="1" applyAlignment="1">
      <alignment wrapText="1"/>
    </xf>
    <xf numFmtId="0" fontId="40" fillId="31" borderId="19" xfId="0" applyFont="1" applyFill="1" applyBorder="1" applyAlignment="1">
      <alignment horizontal="left" vertical="center" wrapText="1"/>
    </xf>
    <xf numFmtId="3" fontId="40" fillId="31" borderId="19" xfId="0" applyNumberFormat="1" applyFont="1" applyFill="1" applyBorder="1" applyAlignment="1">
      <alignment horizontal="right" vertical="center" wrapText="1"/>
    </xf>
    <xf numFmtId="0" fontId="40" fillId="32" borderId="19" xfId="0" applyFont="1" applyFill="1" applyBorder="1" applyAlignment="1">
      <alignment/>
    </xf>
    <xf numFmtId="3" fontId="40" fillId="32" borderId="19" xfId="0" applyNumberFormat="1" applyFont="1" applyFill="1" applyBorder="1" applyAlignment="1">
      <alignment/>
    </xf>
    <xf numFmtId="0" fontId="40" fillId="33" borderId="19" xfId="0" applyFont="1" applyFill="1" applyBorder="1" applyAlignment="1">
      <alignment horizontal="left" vertical="center" wrapText="1"/>
    </xf>
    <xf numFmtId="3" fontId="40" fillId="33" borderId="19" xfId="0" applyNumberFormat="1" applyFont="1" applyFill="1" applyBorder="1" applyAlignment="1">
      <alignment horizontal="right" vertical="center" wrapText="1"/>
    </xf>
    <xf numFmtId="0" fontId="29" fillId="0" borderId="19" xfId="0" applyFont="1" applyBorder="1" applyAlignment="1">
      <alignment vertical="center"/>
    </xf>
    <xf numFmtId="0" fontId="29" fillId="0" borderId="19" xfId="0" applyFont="1" applyBorder="1" applyAlignment="1">
      <alignment vertical="center" wrapText="1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right" vertical="center"/>
      <protection locked="0"/>
    </xf>
    <xf numFmtId="4" fontId="17" fillId="0" borderId="13" xfId="0" applyNumberFormat="1" applyFont="1" applyFill="1" applyBorder="1" applyAlignment="1" applyProtection="1">
      <alignment/>
      <protection locked="0"/>
    </xf>
    <xf numFmtId="4" fontId="17" fillId="0" borderId="20" xfId="0" applyNumberFormat="1" applyFont="1" applyFill="1" applyBorder="1" applyAlignment="1" applyProtection="1">
      <alignment/>
      <protection locked="0"/>
    </xf>
    <xf numFmtId="1" fontId="34" fillId="27" borderId="11" xfId="0" applyNumberFormat="1" applyFont="1" applyFill="1" applyBorder="1" applyAlignment="1">
      <alignment wrapText="1"/>
    </xf>
    <xf numFmtId="0" fontId="0" fillId="34" borderId="11" xfId="0" applyFill="1" applyBorder="1" applyAlignment="1">
      <alignment horizontal="center" vertical="center"/>
    </xf>
    <xf numFmtId="1" fontId="0" fillId="34" borderId="11" xfId="0" applyNumberFormat="1" applyFill="1" applyBorder="1" applyAlignment="1">
      <alignment horizontal="center" vertical="center"/>
    </xf>
    <xf numFmtId="1" fontId="32" fillId="34" borderId="11" xfId="0" applyNumberFormat="1" applyFont="1" applyFill="1" applyBorder="1" applyAlignment="1">
      <alignment wrapText="1"/>
    </xf>
    <xf numFmtId="0" fontId="30" fillId="34" borderId="11" xfId="0" applyFont="1" applyFill="1" applyBorder="1" applyAlignment="1">
      <alignment wrapText="1"/>
    </xf>
    <xf numFmtId="4" fontId="17" fillId="34" borderId="11" xfId="0" applyNumberFormat="1" applyFont="1" applyFill="1" applyBorder="1" applyAlignment="1">
      <alignment/>
    </xf>
    <xf numFmtId="0" fontId="29" fillId="35" borderId="11" xfId="0" applyFont="1" applyFill="1" applyBorder="1" applyAlignment="1">
      <alignment horizontal="center" vertical="center"/>
    </xf>
    <xf numFmtId="1" fontId="29" fillId="35" borderId="11" xfId="0" applyNumberFormat="1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 wrapText="1"/>
    </xf>
    <xf numFmtId="4" fontId="17" fillId="35" borderId="11" xfId="0" applyNumberFormat="1" applyFont="1" applyFill="1" applyBorder="1" applyAlignment="1">
      <alignment/>
    </xf>
    <xf numFmtId="0" fontId="30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4" fontId="24" fillId="24" borderId="11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center" vertical="center"/>
    </xf>
    <xf numFmtId="1" fontId="0" fillId="36" borderId="11" xfId="0" applyNumberFormat="1" applyFont="1" applyFill="1" applyBorder="1" applyAlignment="1">
      <alignment horizontal="center" vertical="center"/>
    </xf>
    <xf numFmtId="0" fontId="30" fillId="37" borderId="11" xfId="0" applyFont="1" applyFill="1" applyBorder="1" applyAlignment="1">
      <alignment wrapText="1"/>
    </xf>
    <xf numFmtId="1" fontId="29" fillId="0" borderId="11" xfId="0" applyNumberFormat="1" applyFont="1" applyBorder="1" applyAlignment="1">
      <alignment horizontal="left" wrapText="1"/>
    </xf>
    <xf numFmtId="4" fontId="19" fillId="0" borderId="21" xfId="0" applyNumberFormat="1" applyFont="1" applyBorder="1" applyAlignment="1" applyProtection="1">
      <alignment vertical="center"/>
      <protection/>
    </xf>
    <xf numFmtId="0" fontId="24" fillId="0" borderId="22" xfId="0" applyFont="1" applyBorder="1" applyAlignment="1" applyProtection="1">
      <alignment horizontal="left" vertical="center" wrapText="1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36" fillId="24" borderId="11" xfId="0" applyFont="1" applyFill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2" fillId="26" borderId="11" xfId="0" applyFont="1" applyFill="1" applyBorder="1" applyAlignment="1" applyProtection="1">
      <alignment horizontal="center" vertical="center"/>
      <protection locked="0"/>
    </xf>
    <xf numFmtId="0" fontId="17" fillId="26" borderId="0" xfId="0" applyFont="1" applyFill="1" applyBorder="1" applyAlignment="1" applyProtection="1">
      <alignment horizontal="center" vertical="center"/>
      <protection locked="0"/>
    </xf>
    <xf numFmtId="0" fontId="17" fillId="26" borderId="11" xfId="0" applyFont="1" applyFill="1" applyBorder="1" applyAlignment="1" applyProtection="1">
      <alignment/>
      <protection locked="0"/>
    </xf>
    <xf numFmtId="4" fontId="25" fillId="26" borderId="11" xfId="0" applyNumberFormat="1" applyFont="1" applyFill="1" applyBorder="1" applyAlignment="1">
      <alignment/>
    </xf>
    <xf numFmtId="4" fontId="25" fillId="26" borderId="17" xfId="0" applyNumberFormat="1" applyFont="1" applyFill="1" applyBorder="1" applyAlignment="1">
      <alignment/>
    </xf>
    <xf numFmtId="0" fontId="24" fillId="26" borderId="11" xfId="0" applyFont="1" applyFill="1" applyBorder="1" applyAlignment="1" applyProtection="1">
      <alignment horizontal="center" vertical="center"/>
      <protection locked="0"/>
    </xf>
    <xf numFmtId="0" fontId="25" fillId="26" borderId="11" xfId="0" applyFont="1" applyFill="1" applyBorder="1" applyAlignment="1" applyProtection="1">
      <alignment horizontal="center" vertical="center"/>
      <protection locked="0"/>
    </xf>
    <xf numFmtId="0" fontId="24" fillId="26" borderId="11" xfId="0" applyFont="1" applyFill="1" applyBorder="1" applyAlignment="1" applyProtection="1">
      <alignment horizontal="right" vertical="center"/>
      <protection locked="0"/>
    </xf>
    <xf numFmtId="49" fontId="17" fillId="26" borderId="11" xfId="0" applyNumberFormat="1" applyFont="1" applyFill="1" applyBorder="1" applyAlignment="1" applyProtection="1">
      <alignment wrapText="1"/>
      <protection locked="0"/>
    </xf>
    <xf numFmtId="4" fontId="17" fillId="26" borderId="17" xfId="0" applyNumberFormat="1" applyFont="1" applyFill="1" applyBorder="1" applyAlignment="1">
      <alignment/>
    </xf>
    <xf numFmtId="0" fontId="25" fillId="38" borderId="11" xfId="0" applyFont="1" applyFill="1" applyBorder="1" applyAlignment="1" applyProtection="1">
      <alignment horizontal="center" vertical="center" wrapText="1"/>
      <protection locked="0"/>
    </xf>
    <xf numFmtId="0" fontId="17" fillId="38" borderId="11" xfId="0" applyFont="1" applyFill="1" applyBorder="1" applyAlignment="1" applyProtection="1">
      <alignment horizontal="right" wrapText="1"/>
      <protection locked="0"/>
    </xf>
    <xf numFmtId="0" fontId="17" fillId="38" borderId="11" xfId="0" applyFont="1" applyFill="1" applyBorder="1" applyAlignment="1" applyProtection="1">
      <alignment wrapText="1"/>
      <protection locked="0"/>
    </xf>
    <xf numFmtId="4" fontId="17" fillId="38" borderId="11" xfId="0" applyNumberFormat="1" applyFont="1" applyFill="1" applyBorder="1" applyAlignment="1" applyProtection="1">
      <alignment wrapText="1"/>
      <protection locked="0"/>
    </xf>
    <xf numFmtId="4" fontId="17" fillId="38" borderId="17" xfId="0" applyNumberFormat="1" applyFont="1" applyFill="1" applyBorder="1" applyAlignment="1" applyProtection="1">
      <alignment wrapText="1"/>
      <protection locked="0"/>
    </xf>
    <xf numFmtId="0" fontId="17" fillId="26" borderId="13" xfId="0" applyFont="1" applyFill="1" applyBorder="1" applyAlignment="1" applyProtection="1">
      <alignment horizontal="center" vertical="center"/>
      <protection locked="0"/>
    </xf>
    <xf numFmtId="0" fontId="17" fillId="26" borderId="13" xfId="0" applyFont="1" applyFill="1" applyBorder="1" applyAlignment="1" applyProtection="1">
      <alignment horizontal="right" vertical="center"/>
      <protection locked="0"/>
    </xf>
    <xf numFmtId="4" fontId="17" fillId="26" borderId="11" xfId="0" applyNumberFormat="1" applyFont="1" applyFill="1" applyBorder="1" applyAlignment="1" applyProtection="1">
      <alignment/>
      <protection locked="0"/>
    </xf>
    <xf numFmtId="4" fontId="17" fillId="26" borderId="17" xfId="0" applyNumberFormat="1" applyFont="1" applyFill="1" applyBorder="1" applyAlignment="1" applyProtection="1">
      <alignment/>
      <protection locked="0"/>
    </xf>
    <xf numFmtId="0" fontId="17" fillId="39" borderId="10" xfId="0" applyFont="1" applyFill="1" applyBorder="1" applyAlignment="1" applyProtection="1">
      <alignment horizontal="left" vertical="center"/>
      <protection locked="0"/>
    </xf>
    <xf numFmtId="0" fontId="0" fillId="40" borderId="10" xfId="0" applyFont="1" applyFill="1" applyBorder="1" applyAlignment="1" applyProtection="1">
      <alignment horizontal="center" vertical="center"/>
      <protection locked="0"/>
    </xf>
    <xf numFmtId="0" fontId="0" fillId="40" borderId="10" xfId="0" applyFont="1" applyFill="1" applyBorder="1" applyAlignment="1" applyProtection="1">
      <alignment horizontal="right" vertical="center"/>
      <protection locked="0"/>
    </xf>
    <xf numFmtId="0" fontId="17" fillId="39" borderId="14" xfId="0" applyFont="1" applyFill="1" applyBorder="1" applyAlignment="1" applyProtection="1">
      <alignment vertical="center"/>
      <protection locked="0"/>
    </xf>
    <xf numFmtId="4" fontId="17" fillId="40" borderId="11" xfId="0" applyNumberFormat="1" applyFont="1" applyFill="1" applyBorder="1" applyAlignment="1">
      <alignment vertical="center"/>
    </xf>
    <xf numFmtId="0" fontId="17" fillId="41" borderId="10" xfId="0" applyFont="1" applyFill="1" applyBorder="1" applyAlignment="1" applyProtection="1">
      <alignment horizontal="left" vertical="center"/>
      <protection locked="0"/>
    </xf>
    <xf numFmtId="0" fontId="17" fillId="38" borderId="23" xfId="0" applyFont="1" applyFill="1" applyBorder="1" applyAlignment="1" applyProtection="1">
      <alignment horizontal="center" vertical="center"/>
      <protection locked="0"/>
    </xf>
    <xf numFmtId="0" fontId="0" fillId="38" borderId="18" xfId="0" applyFont="1" applyFill="1" applyBorder="1" applyAlignment="1" applyProtection="1">
      <alignment horizontal="right" vertical="center"/>
      <protection locked="0"/>
    </xf>
    <xf numFmtId="0" fontId="17" fillId="41" borderId="11" xfId="0" applyFont="1" applyFill="1" applyBorder="1" applyAlignment="1" applyProtection="1">
      <alignment vertical="center"/>
      <protection locked="0"/>
    </xf>
    <xf numFmtId="4" fontId="17" fillId="38" borderId="11" xfId="0" applyNumberFormat="1" applyFont="1" applyFill="1" applyBorder="1" applyAlignment="1">
      <alignment vertical="center"/>
    </xf>
    <xf numFmtId="4" fontId="17" fillId="38" borderId="11" xfId="0" applyNumberFormat="1" applyFont="1" applyFill="1" applyBorder="1" applyAlignment="1" applyProtection="1">
      <alignment vertical="center"/>
      <protection locked="0"/>
    </xf>
    <xf numFmtId="0" fontId="0" fillId="38" borderId="18" xfId="0" applyFont="1" applyFill="1" applyBorder="1" applyAlignment="1" applyProtection="1">
      <alignment horizontal="center" vertical="center"/>
      <protection locked="0"/>
    </xf>
    <xf numFmtId="0" fontId="17" fillId="41" borderId="0" xfId="0" applyFont="1" applyFill="1" applyAlignment="1" applyProtection="1">
      <alignment horizontal="center" vertical="center"/>
      <protection locked="0"/>
    </xf>
    <xf numFmtId="0" fontId="0" fillId="41" borderId="11" xfId="0" applyFill="1" applyBorder="1" applyAlignment="1" applyProtection="1">
      <alignment horizontal="right" vertical="center"/>
      <protection locked="0"/>
    </xf>
    <xf numFmtId="0" fontId="0" fillId="38" borderId="11" xfId="0" applyFont="1" applyFill="1" applyBorder="1" applyAlignment="1">
      <alignment horizontal="center" vertical="center"/>
    </xf>
    <xf numFmtId="1" fontId="17" fillId="38" borderId="11" xfId="0" applyNumberFormat="1" applyFont="1" applyFill="1" applyBorder="1" applyAlignment="1">
      <alignment horizontal="center" vertical="center"/>
    </xf>
    <xf numFmtId="1" fontId="0" fillId="38" borderId="11" xfId="0" applyNumberFormat="1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wrapText="1"/>
    </xf>
    <xf numFmtId="0" fontId="17" fillId="38" borderId="19" xfId="0" applyFont="1" applyFill="1" applyBorder="1" applyAlignment="1">
      <alignment horizontal="center" vertical="center"/>
    </xf>
    <xf numFmtId="1" fontId="17" fillId="38" borderId="19" xfId="0" applyNumberFormat="1" applyFont="1" applyFill="1" applyBorder="1" applyAlignment="1">
      <alignment horizontal="center" vertical="center"/>
    </xf>
    <xf numFmtId="4" fontId="17" fillId="38" borderId="19" xfId="0" applyNumberFormat="1" applyFont="1" applyFill="1" applyBorder="1" applyAlignment="1" applyProtection="1">
      <alignment vertical="center"/>
      <protection locked="0"/>
    </xf>
    <xf numFmtId="0" fontId="0" fillId="38" borderId="24" xfId="0" applyFont="1" applyFill="1" applyBorder="1" applyAlignment="1" applyProtection="1">
      <alignment horizontal="center" vertical="center"/>
      <protection locked="0"/>
    </xf>
    <xf numFmtId="0" fontId="17" fillId="41" borderId="21" xfId="0" applyFont="1" applyFill="1" applyBorder="1" applyAlignment="1" applyProtection="1">
      <alignment horizontal="center" vertical="center"/>
      <protection locked="0"/>
    </xf>
    <xf numFmtId="0" fontId="0" fillId="41" borderId="23" xfId="0" applyFill="1" applyBorder="1" applyAlignment="1" applyProtection="1">
      <alignment horizontal="right" vertical="center"/>
      <protection locked="0"/>
    </xf>
    <xf numFmtId="49" fontId="17" fillId="41" borderId="18" xfId="0" applyNumberFormat="1" applyFont="1" applyFill="1" applyBorder="1" applyAlignment="1" applyProtection="1">
      <alignment vertical="center" wrapText="1"/>
      <protection locked="0"/>
    </xf>
    <xf numFmtId="4" fontId="17" fillId="38" borderId="18" xfId="0" applyNumberFormat="1" applyFont="1" applyFill="1" applyBorder="1" applyAlignment="1" applyProtection="1">
      <alignment vertical="center"/>
      <protection locked="0"/>
    </xf>
    <xf numFmtId="0" fontId="0" fillId="38" borderId="15" xfId="0" applyFont="1" applyFill="1" applyBorder="1" applyAlignment="1" applyProtection="1">
      <alignment horizontal="center" vertical="center"/>
      <protection locked="0"/>
    </xf>
    <xf numFmtId="0" fontId="17" fillId="41" borderId="10" xfId="0" applyFont="1" applyFill="1" applyBorder="1" applyAlignment="1" applyProtection="1">
      <alignment horizontal="center" vertical="center"/>
      <protection locked="0"/>
    </xf>
    <xf numFmtId="0" fontId="0" fillId="41" borderId="14" xfId="0" applyFill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wrapText="1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0" borderId="19" xfId="0" applyFont="1" applyBorder="1" applyAlignment="1">
      <alignment wrapText="1"/>
    </xf>
    <xf numFmtId="4" fontId="0" fillId="0" borderId="19" xfId="0" applyNumberFormat="1" applyFont="1" applyBorder="1" applyAlignment="1" applyProtection="1">
      <alignment vertical="center"/>
      <protection locked="0"/>
    </xf>
    <xf numFmtId="0" fontId="17" fillId="38" borderId="19" xfId="0" applyFont="1" applyFill="1" applyBorder="1" applyAlignment="1">
      <alignment wrapText="1"/>
    </xf>
    <xf numFmtId="0" fontId="17" fillId="40" borderId="11" xfId="0" applyFont="1" applyFill="1" applyBorder="1" applyAlignment="1" applyProtection="1">
      <alignment horizontal="center" vertical="center"/>
      <protection locked="0"/>
    </xf>
    <xf numFmtId="0" fontId="0" fillId="40" borderId="11" xfId="0" applyFont="1" applyFill="1" applyBorder="1" applyAlignment="1" applyProtection="1">
      <alignment horizontal="center" vertical="center"/>
      <protection locked="0"/>
    </xf>
    <xf numFmtId="0" fontId="17" fillId="40" borderId="11" xfId="0" applyFont="1" applyFill="1" applyBorder="1" applyAlignment="1" applyProtection="1">
      <alignment horizontal="right" vertical="center"/>
      <protection locked="0"/>
    </xf>
    <xf numFmtId="0" fontId="17" fillId="40" borderId="11" xfId="0" applyFont="1" applyFill="1" applyBorder="1" applyAlignment="1" applyProtection="1">
      <alignment vertical="center"/>
      <protection locked="0"/>
    </xf>
    <xf numFmtId="0" fontId="0" fillId="38" borderId="11" xfId="0" applyFont="1" applyFill="1" applyBorder="1" applyAlignment="1" applyProtection="1">
      <alignment horizontal="center" vertical="center"/>
      <protection locked="0"/>
    </xf>
    <xf numFmtId="0" fontId="17" fillId="38" borderId="11" xfId="0" applyFont="1" applyFill="1" applyBorder="1" applyAlignment="1" applyProtection="1">
      <alignment horizontal="center" vertical="center"/>
      <protection locked="0"/>
    </xf>
    <xf numFmtId="0" fontId="17" fillId="41" borderId="11" xfId="0" applyFont="1" applyFill="1" applyBorder="1" applyAlignment="1" applyProtection="1">
      <alignment horizontal="right" vertical="center"/>
      <protection locked="0"/>
    </xf>
    <xf numFmtId="0" fontId="17" fillId="40" borderId="18" xfId="0" applyFont="1" applyFill="1" applyBorder="1" applyAlignment="1" applyProtection="1">
      <alignment horizontal="center" vertical="center"/>
      <protection locked="0"/>
    </xf>
    <xf numFmtId="0" fontId="0" fillId="40" borderId="18" xfId="0" applyFont="1" applyFill="1" applyBorder="1" applyAlignment="1" applyProtection="1">
      <alignment horizontal="center" vertical="center"/>
      <protection locked="0"/>
    </xf>
    <xf numFmtId="0" fontId="17" fillId="39" borderId="18" xfId="0" applyFont="1" applyFill="1" applyBorder="1" applyAlignment="1" applyProtection="1">
      <alignment vertical="center"/>
      <protection locked="0"/>
    </xf>
    <xf numFmtId="4" fontId="17" fillId="40" borderId="18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17" fillId="0" borderId="11" xfId="0" applyFont="1" applyFill="1" applyBorder="1" applyAlignment="1" applyProtection="1">
      <alignment wrapText="1"/>
      <protection locked="0"/>
    </xf>
    <xf numFmtId="0" fontId="17" fillId="27" borderId="11" xfId="0" applyFont="1" applyFill="1" applyBorder="1" applyAlignment="1">
      <alignment horizontal="center" vertical="center"/>
    </xf>
    <xf numFmtId="1" fontId="17" fillId="27" borderId="11" xfId="0" applyNumberFormat="1" applyFont="1" applyFill="1" applyBorder="1" applyAlignment="1">
      <alignment horizontal="center" vertical="center"/>
    </xf>
    <xf numFmtId="0" fontId="33" fillId="27" borderId="11" xfId="0" applyFont="1" applyFill="1" applyBorder="1" applyAlignment="1">
      <alignment wrapText="1"/>
    </xf>
    <xf numFmtId="0" fontId="35" fillId="25" borderId="11" xfId="0" applyFon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1" fontId="29" fillId="42" borderId="11" xfId="0" applyNumberFormat="1" applyFont="1" applyFill="1" applyBorder="1" applyAlignment="1">
      <alignment horizontal="center" vertical="center"/>
    </xf>
    <xf numFmtId="0" fontId="33" fillId="42" borderId="11" xfId="0" applyFont="1" applyFill="1" applyBorder="1" applyAlignment="1">
      <alignment wrapText="1"/>
    </xf>
    <xf numFmtId="4" fontId="17" fillId="42" borderId="11" xfId="0" applyNumberFormat="1" applyFont="1" applyFill="1" applyBorder="1" applyAlignment="1">
      <alignment/>
    </xf>
    <xf numFmtId="0" fontId="0" fillId="30" borderId="11" xfId="0" applyFill="1" applyBorder="1" applyAlignment="1">
      <alignment horizontal="center" vertical="center"/>
    </xf>
    <xf numFmtId="1" fontId="0" fillId="35" borderId="11" xfId="0" applyNumberFormat="1" applyFill="1" applyBorder="1" applyAlignment="1">
      <alignment horizontal="center" vertical="center"/>
    </xf>
    <xf numFmtId="0" fontId="30" fillId="35" borderId="11" xfId="0" applyFont="1" applyFill="1" applyBorder="1" applyAlignment="1">
      <alignment wrapText="1"/>
    </xf>
    <xf numFmtId="0" fontId="0" fillId="35" borderId="11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1" fontId="0" fillId="43" borderId="11" xfId="0" applyNumberFormat="1" applyFill="1" applyBorder="1" applyAlignment="1">
      <alignment horizontal="center" vertical="center"/>
    </xf>
    <xf numFmtId="0" fontId="30" fillId="43" borderId="11" xfId="0" applyFont="1" applyFill="1" applyBorder="1" applyAlignment="1">
      <alignment wrapText="1"/>
    </xf>
    <xf numFmtId="4" fontId="17" fillId="43" borderId="11" xfId="0" applyNumberFormat="1" applyFont="1" applyFill="1" applyBorder="1" applyAlignment="1">
      <alignment/>
    </xf>
    <xf numFmtId="0" fontId="0" fillId="44" borderId="11" xfId="0" applyFill="1" applyBorder="1" applyAlignment="1">
      <alignment horizontal="center" vertical="center"/>
    </xf>
    <xf numFmtId="1" fontId="29" fillId="44" borderId="11" xfId="0" applyNumberFormat="1" applyFont="1" applyFill="1" applyBorder="1" applyAlignment="1">
      <alignment horizontal="center" vertical="center"/>
    </xf>
    <xf numFmtId="0" fontId="33" fillId="44" borderId="11" xfId="0" applyFont="1" applyFill="1" applyBorder="1" applyAlignment="1">
      <alignment wrapText="1"/>
    </xf>
    <xf numFmtId="4" fontId="17" fillId="44" borderId="11" xfId="0" applyNumberFormat="1" applyFont="1" applyFill="1" applyBorder="1" applyAlignment="1">
      <alignment/>
    </xf>
    <xf numFmtId="0" fontId="29" fillId="44" borderId="11" xfId="0" applyFont="1" applyFill="1" applyBorder="1" applyAlignment="1">
      <alignment horizontal="center" vertical="center"/>
    </xf>
    <xf numFmtId="0" fontId="0" fillId="45" borderId="11" xfId="0" applyFill="1" applyBorder="1" applyAlignment="1">
      <alignment horizontal="center" vertical="center"/>
    </xf>
    <xf numFmtId="1" fontId="0" fillId="45" borderId="11" xfId="0" applyNumberFormat="1" applyFill="1" applyBorder="1" applyAlignment="1">
      <alignment horizontal="center" vertical="center"/>
    </xf>
    <xf numFmtId="0" fontId="30" fillId="45" borderId="11" xfId="0" applyFont="1" applyFill="1" applyBorder="1" applyAlignment="1">
      <alignment wrapText="1"/>
    </xf>
    <xf numFmtId="4" fontId="17" fillId="45" borderId="11" xfId="0" applyNumberFormat="1" applyFont="1" applyFill="1" applyBorder="1" applyAlignment="1">
      <alignment/>
    </xf>
    <xf numFmtId="0" fontId="2" fillId="45" borderId="11" xfId="0" applyFont="1" applyFill="1" applyBorder="1" applyAlignment="1">
      <alignment horizontal="center" vertical="center"/>
    </xf>
    <xf numFmtId="1" fontId="2" fillId="45" borderId="11" xfId="0" applyNumberFormat="1" applyFont="1" applyFill="1" applyBorder="1" applyAlignment="1">
      <alignment horizontal="center" vertical="center"/>
    </xf>
    <xf numFmtId="0" fontId="29" fillId="43" borderId="11" xfId="0" applyFont="1" applyFill="1" applyBorder="1" applyAlignment="1">
      <alignment horizontal="center" vertical="center"/>
    </xf>
    <xf numFmtId="1" fontId="29" fillId="43" borderId="11" xfId="0" applyNumberFormat="1" applyFont="1" applyFill="1" applyBorder="1" applyAlignment="1">
      <alignment horizontal="center" vertical="center"/>
    </xf>
    <xf numFmtId="0" fontId="33" fillId="43" borderId="11" xfId="0" applyFont="1" applyFill="1" applyBorder="1" applyAlignment="1">
      <alignment wrapText="1"/>
    </xf>
    <xf numFmtId="0" fontId="0" fillId="46" borderId="11" xfId="0" applyFill="1" applyBorder="1" applyAlignment="1">
      <alignment horizontal="center" vertical="center"/>
    </xf>
    <xf numFmtId="1" fontId="0" fillId="46" borderId="11" xfId="0" applyNumberFormat="1" applyFill="1" applyBorder="1" applyAlignment="1">
      <alignment horizontal="center" vertical="center"/>
    </xf>
    <xf numFmtId="0" fontId="30" fillId="46" borderId="11" xfId="0" applyFont="1" applyFill="1" applyBorder="1" applyAlignment="1">
      <alignment wrapText="1"/>
    </xf>
    <xf numFmtId="4" fontId="17" fillId="46" borderId="11" xfId="0" applyNumberFormat="1" applyFont="1" applyFill="1" applyBorder="1" applyAlignment="1">
      <alignment/>
    </xf>
    <xf numFmtId="0" fontId="0" fillId="47" borderId="11" xfId="0" applyFont="1" applyFill="1" applyBorder="1" applyAlignment="1">
      <alignment horizontal="center" vertical="center"/>
    </xf>
    <xf numFmtId="1" fontId="0" fillId="47" borderId="11" xfId="0" applyNumberFormat="1" applyFont="1" applyFill="1" applyBorder="1" applyAlignment="1">
      <alignment horizontal="center" vertical="center"/>
    </xf>
    <xf numFmtId="0" fontId="30" fillId="48" borderId="11" xfId="0" applyFont="1" applyFill="1" applyBorder="1" applyAlignment="1">
      <alignment wrapText="1"/>
    </xf>
    <xf numFmtId="0" fontId="29" fillId="42" borderId="11" xfId="0" applyFont="1" applyFill="1" applyBorder="1" applyAlignment="1">
      <alignment horizontal="center" vertical="center"/>
    </xf>
    <xf numFmtId="0" fontId="33" fillId="27" borderId="11" xfId="0" applyFont="1" applyFill="1" applyBorder="1" applyAlignment="1">
      <alignment horizontal="left" vertical="center"/>
    </xf>
    <xf numFmtId="4" fontId="17" fillId="36" borderId="11" xfId="0" applyNumberFormat="1" applyFont="1" applyFill="1" applyBorder="1" applyAlignment="1">
      <alignment/>
    </xf>
    <xf numFmtId="4" fontId="17" fillId="47" borderId="11" xfId="0" applyNumberFormat="1" applyFont="1" applyFill="1" applyBorder="1" applyAlignment="1">
      <alignment/>
    </xf>
    <xf numFmtId="0" fontId="0" fillId="49" borderId="11" xfId="0" applyFont="1" applyFill="1" applyBorder="1" applyAlignment="1">
      <alignment horizontal="center" vertical="center"/>
    </xf>
    <xf numFmtId="1" fontId="0" fillId="49" borderId="11" xfId="0" applyNumberFormat="1" applyFont="1" applyFill="1" applyBorder="1" applyAlignment="1">
      <alignment horizontal="center" vertical="center"/>
    </xf>
    <xf numFmtId="0" fontId="30" fillId="50" borderId="11" xfId="0" applyFont="1" applyFill="1" applyBorder="1" applyAlignment="1">
      <alignment wrapText="1"/>
    </xf>
    <xf numFmtId="4" fontId="17" fillId="49" borderId="11" xfId="0" applyNumberFormat="1" applyFont="1" applyFill="1" applyBorder="1" applyAlignment="1">
      <alignment/>
    </xf>
    <xf numFmtId="1" fontId="33" fillId="0" borderId="11" xfId="0" applyNumberFormat="1" applyFont="1" applyBorder="1" applyAlignment="1">
      <alignment horizontal="right" wrapText="1"/>
    </xf>
    <xf numFmtId="0" fontId="0" fillId="0" borderId="19" xfId="0" applyBorder="1" applyAlignment="1">
      <alignment horizontal="center" vertical="center"/>
    </xf>
    <xf numFmtId="4" fontId="0" fillId="0" borderId="19" xfId="0" applyNumberFormat="1" applyBorder="1" applyAlignment="1">
      <alignment/>
    </xf>
    <xf numFmtId="0" fontId="0" fillId="38" borderId="13" xfId="0" applyFont="1" applyFill="1" applyBorder="1" applyAlignment="1" applyProtection="1">
      <alignment horizontal="center" vertical="center"/>
      <protection locked="0"/>
    </xf>
    <xf numFmtId="0" fontId="17" fillId="38" borderId="13" xfId="0" applyFont="1" applyFill="1" applyBorder="1" applyAlignment="1" applyProtection="1">
      <alignment horizontal="center" vertical="center"/>
      <protection locked="0"/>
    </xf>
    <xf numFmtId="0" fontId="0" fillId="41" borderId="13" xfId="0" applyFont="1" applyFill="1" applyBorder="1" applyAlignment="1" applyProtection="1">
      <alignment vertical="center"/>
      <protection locked="0"/>
    </xf>
    <xf numFmtId="4" fontId="0" fillId="38" borderId="13" xfId="0" applyNumberFormat="1" applyFill="1" applyBorder="1" applyAlignment="1" applyProtection="1">
      <alignment vertical="center"/>
      <protection locked="0"/>
    </xf>
    <xf numFmtId="0" fontId="0" fillId="38" borderId="19" xfId="0" applyFill="1" applyBorder="1" applyAlignment="1">
      <alignment horizontal="center" vertical="center"/>
    </xf>
    <xf numFmtId="1" fontId="33" fillId="38" borderId="11" xfId="0" applyNumberFormat="1" applyFont="1" applyFill="1" applyBorder="1" applyAlignment="1">
      <alignment horizontal="right" wrapText="1"/>
    </xf>
    <xf numFmtId="0" fontId="30" fillId="41" borderId="11" xfId="0" applyFont="1" applyFill="1" applyBorder="1" applyAlignment="1">
      <alignment wrapText="1"/>
    </xf>
    <xf numFmtId="4" fontId="0" fillId="38" borderId="19" xfId="0" applyNumberFormat="1" applyFill="1" applyBorder="1" applyAlignment="1">
      <alignment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51" borderId="21" xfId="0" applyFill="1" applyBorder="1" applyAlignment="1" applyProtection="1">
      <alignment horizontal="center" vertical="center"/>
      <protection locked="0"/>
    </xf>
    <xf numFmtId="0" fontId="0" fillId="51" borderId="21" xfId="0" applyFill="1" applyBorder="1" applyAlignment="1" applyProtection="1">
      <alignment horizontal="right" vertical="center"/>
      <protection locked="0"/>
    </xf>
    <xf numFmtId="0" fontId="17" fillId="51" borderId="23" xfId="0" applyFont="1" applyFill="1" applyBorder="1" applyAlignment="1" applyProtection="1">
      <alignment vertical="center" wrapText="1"/>
      <protection locked="0"/>
    </xf>
    <xf numFmtId="4" fontId="17" fillId="51" borderId="18" xfId="0" applyNumberFormat="1" applyFont="1" applyFill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right" vertical="center"/>
      <protection locked="0"/>
    </xf>
    <xf numFmtId="0" fontId="0" fillId="0" borderId="26" xfId="0" applyFon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19" fillId="0" borderId="27" xfId="0" applyNumberFormat="1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horizontal="center" vertical="center" wrapText="1"/>
      <protection locked="0"/>
    </xf>
    <xf numFmtId="4" fontId="0" fillId="0" borderId="19" xfId="0" applyNumberFormat="1" applyBorder="1" applyAlignment="1" applyProtection="1">
      <alignment/>
      <protection locked="0"/>
    </xf>
    <xf numFmtId="4" fontId="25" fillId="42" borderId="11" xfId="0" applyNumberFormat="1" applyFont="1" applyFill="1" applyBorder="1" applyAlignment="1">
      <alignment/>
    </xf>
    <xf numFmtId="4" fontId="17" fillId="52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right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0" fillId="41" borderId="13" xfId="0" applyFill="1" applyBorder="1" applyAlignment="1" applyProtection="1">
      <alignment horizontal="center" vertical="center"/>
      <protection locked="0"/>
    </xf>
    <xf numFmtId="0" fontId="0" fillId="41" borderId="13" xfId="0" applyFill="1" applyBorder="1" applyAlignment="1" applyProtection="1">
      <alignment horizontal="right" vertical="center"/>
      <protection locked="0"/>
    </xf>
    <xf numFmtId="0" fontId="17" fillId="41" borderId="13" xfId="0" applyFont="1" applyFill="1" applyBorder="1" applyAlignment="1" applyProtection="1">
      <alignment vertical="center"/>
      <protection locked="0"/>
    </xf>
    <xf numFmtId="4" fontId="17" fillId="38" borderId="13" xfId="0" applyNumberFormat="1" applyFont="1" applyFill="1" applyBorder="1" applyAlignment="1">
      <alignment vertical="center"/>
    </xf>
    <xf numFmtId="4" fontId="17" fillId="38" borderId="13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" fontId="0" fillId="0" borderId="18" xfId="0" applyNumberFormat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4" fontId="0" fillId="0" borderId="19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/>
      <protection locked="0"/>
    </xf>
    <xf numFmtId="4" fontId="0" fillId="24" borderId="17" xfId="0" applyNumberFormat="1" applyFont="1" applyFill="1" applyBorder="1" applyAlignment="1" applyProtection="1">
      <alignment/>
      <protection locked="0"/>
    </xf>
    <xf numFmtId="0" fontId="24" fillId="0" borderId="21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9" fillId="24" borderId="0" xfId="0" applyFont="1" applyFill="1" applyBorder="1" applyAlignment="1" applyProtection="1">
      <alignment horizontal="left" wrapText="1"/>
      <protection locked="0"/>
    </xf>
    <xf numFmtId="0" fontId="20" fillId="24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25" fillId="0" borderId="15" xfId="0" applyFont="1" applyFill="1" applyBorder="1" applyAlignment="1" applyProtection="1">
      <alignment vertical="center"/>
      <protection locked="0"/>
    </xf>
    <xf numFmtId="0" fontId="17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15" xfId="0" applyFont="1" applyFill="1" applyBorder="1" applyAlignment="1" applyProtection="1">
      <alignment vertical="center"/>
      <protection locked="0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7" fillId="0" borderId="35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36" xfId="0" applyFont="1" applyBorder="1" applyAlignment="1">
      <alignment vertical="center"/>
    </xf>
    <xf numFmtId="0" fontId="17" fillId="0" borderId="24" xfId="0" applyFont="1" applyFill="1" applyBorder="1" applyAlignment="1" applyProtection="1">
      <alignment vertical="center"/>
      <protection locked="0"/>
    </xf>
    <xf numFmtId="0" fontId="17" fillId="0" borderId="37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7" xfId="0" applyFont="1" applyFill="1" applyBorder="1" applyAlignment="1" applyProtection="1">
      <alignment vertical="center"/>
      <protection locked="0"/>
    </xf>
    <xf numFmtId="0" fontId="17" fillId="0" borderId="31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wrapText="1"/>
    </xf>
    <xf numFmtId="2" fontId="37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aslov 5" xfId="51"/>
    <cellStyle name="Naslov 6" xfId="52"/>
    <cellStyle name="Neutralno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90" zoomScaleSheetLayoutView="90" zoomScalePageLayoutView="0" workbookViewId="0" topLeftCell="A7">
      <selection activeCell="F10" sqref="F10:H10"/>
    </sheetView>
  </sheetViews>
  <sheetFormatPr defaultColWidth="9.140625" defaultRowHeight="15"/>
  <cols>
    <col min="1" max="1" width="9.57421875" style="0" customWidth="1"/>
    <col min="5" max="5" width="10.140625" style="0" customWidth="1"/>
    <col min="6" max="8" width="15.7109375" style="0" customWidth="1"/>
    <col min="9" max="9" width="17.421875" style="0" customWidth="1"/>
    <col min="10" max="10" width="12.7109375" style="0" customWidth="1"/>
    <col min="12" max="12" width="12.57421875" style="0" customWidth="1"/>
  </cols>
  <sheetData>
    <row r="1" spans="1:9" ht="84" customHeight="1">
      <c r="A1" s="428" t="s">
        <v>251</v>
      </c>
      <c r="B1" s="428"/>
      <c r="C1" s="428"/>
      <c r="D1" s="428"/>
      <c r="E1" s="428"/>
      <c r="F1" s="428"/>
      <c r="G1" s="428"/>
      <c r="H1" s="428"/>
      <c r="I1" s="1"/>
    </row>
    <row r="2" spans="1:9" ht="42" customHeight="1">
      <c r="A2" s="429" t="s">
        <v>230</v>
      </c>
      <c r="B2" s="429"/>
      <c r="C2" s="429"/>
      <c r="D2" s="429"/>
      <c r="E2" s="429"/>
      <c r="F2" s="429"/>
      <c r="G2" s="429"/>
      <c r="H2" s="429"/>
      <c r="I2" s="1"/>
    </row>
    <row r="3" spans="1:9" ht="18.75" customHeight="1">
      <c r="A3" s="2"/>
      <c r="B3" s="3"/>
      <c r="C3" s="3"/>
      <c r="D3" s="3"/>
      <c r="E3" s="3"/>
      <c r="F3" s="3"/>
      <c r="G3" s="3"/>
      <c r="H3" s="3"/>
      <c r="I3" s="1"/>
    </row>
    <row r="4" spans="1:8" ht="15.75">
      <c r="A4" s="4" t="s">
        <v>0</v>
      </c>
      <c r="B4" s="4"/>
      <c r="C4" s="5"/>
      <c r="D4" s="5"/>
      <c r="E4" s="5"/>
      <c r="F4" s="5"/>
      <c r="G4" s="5"/>
      <c r="H4" s="5"/>
    </row>
    <row r="5" spans="1:8" ht="9" customHeight="1">
      <c r="A5" s="4"/>
      <c r="B5" s="4"/>
      <c r="C5" s="5"/>
      <c r="D5" s="5"/>
      <c r="E5" s="5"/>
      <c r="F5" s="5"/>
      <c r="G5" s="5"/>
      <c r="H5" s="5"/>
    </row>
    <row r="6" spans="1:8" ht="15.75" customHeight="1">
      <c r="A6" s="418" t="s">
        <v>1</v>
      </c>
      <c r="B6" s="418"/>
      <c r="C6" s="418"/>
      <c r="D6" s="418"/>
      <c r="E6" s="418"/>
      <c r="F6" s="418"/>
      <c r="G6" s="418"/>
      <c r="H6" s="418"/>
    </row>
    <row r="7" spans="1:8" ht="7.5" customHeight="1">
      <c r="A7" s="6"/>
      <c r="B7" s="6"/>
      <c r="C7" s="6"/>
      <c r="D7" s="6"/>
      <c r="E7" s="6"/>
      <c r="F7" s="6"/>
      <c r="G7" s="6"/>
      <c r="H7" s="6"/>
    </row>
    <row r="8" spans="1:15" ht="51" customHeight="1">
      <c r="A8" s="430" t="s">
        <v>229</v>
      </c>
      <c r="B8" s="430"/>
      <c r="C8" s="430"/>
      <c r="D8" s="430"/>
      <c r="E8" s="430"/>
      <c r="F8" s="430"/>
      <c r="G8" s="430"/>
      <c r="H8" s="430"/>
      <c r="I8" s="7"/>
      <c r="J8" s="7"/>
      <c r="K8" s="7"/>
      <c r="L8" s="7"/>
      <c r="M8" s="7"/>
      <c r="N8" s="7"/>
      <c r="O8" s="7"/>
    </row>
    <row r="9" spans="1:8" ht="7.5" customHeight="1">
      <c r="A9" s="5"/>
      <c r="B9" s="5"/>
      <c r="C9" s="5"/>
      <c r="D9" s="5"/>
      <c r="E9" s="5"/>
      <c r="F9" s="5"/>
      <c r="G9" s="5"/>
      <c r="H9" s="5"/>
    </row>
    <row r="10" spans="1:8" ht="47.25">
      <c r="A10" s="422" t="s">
        <v>223</v>
      </c>
      <c r="B10" s="422"/>
      <c r="C10" s="422"/>
      <c r="D10" s="422"/>
      <c r="E10" s="422"/>
      <c r="F10" s="8" t="s">
        <v>102</v>
      </c>
      <c r="G10" s="387" t="s">
        <v>225</v>
      </c>
      <c r="H10" s="387" t="s">
        <v>227</v>
      </c>
    </row>
    <row r="11" spans="1:8" ht="15.75">
      <c r="A11" s="421" t="s">
        <v>2</v>
      </c>
      <c r="B11" s="421"/>
      <c r="C11" s="421"/>
      <c r="D11" s="421"/>
      <c r="E11" s="421"/>
      <c r="F11" s="386">
        <f>'2. Račun prihoda i rashoda'!E7</f>
        <v>26600000</v>
      </c>
      <c r="G11" s="9">
        <v>-18096832</v>
      </c>
      <c r="H11" s="388">
        <f>SUM(F11+G11)</f>
        <v>8503168</v>
      </c>
    </row>
    <row r="12" spans="1:8" ht="15.75">
      <c r="A12" s="421" t="s">
        <v>3</v>
      </c>
      <c r="B12" s="421"/>
      <c r="C12" s="421"/>
      <c r="D12" s="421"/>
      <c r="E12" s="421"/>
      <c r="F12" s="386">
        <v>100000</v>
      </c>
      <c r="G12" s="9">
        <v>-88300</v>
      </c>
      <c r="H12" s="9">
        <f>SUM(F12+G12)</f>
        <v>11700</v>
      </c>
    </row>
    <row r="13" spans="1:10" ht="15.75">
      <c r="A13" s="421" t="s">
        <v>4</v>
      </c>
      <c r="B13" s="421"/>
      <c r="C13" s="421"/>
      <c r="D13" s="421"/>
      <c r="E13" s="421"/>
      <c r="F13" s="386">
        <v>4922500</v>
      </c>
      <c r="G13" s="9">
        <v>-1894500</v>
      </c>
      <c r="H13" s="9">
        <f>SUM(F13+G13)</f>
        <v>3028000</v>
      </c>
      <c r="J13" s="10"/>
    </row>
    <row r="14" spans="1:12" ht="15.75">
      <c r="A14" s="421" t="s">
        <v>5</v>
      </c>
      <c r="B14" s="421"/>
      <c r="C14" s="421"/>
      <c r="D14" s="421"/>
      <c r="E14" s="421"/>
      <c r="F14" s="386">
        <v>20277500</v>
      </c>
      <c r="G14" s="9">
        <v>-15944350</v>
      </c>
      <c r="H14" s="9">
        <f>SUM(F14+G14)</f>
        <v>4333150</v>
      </c>
      <c r="I14" s="10"/>
      <c r="J14" s="10"/>
      <c r="L14" s="10"/>
    </row>
    <row r="15" spans="1:8" ht="15.75">
      <c r="A15" s="421" t="s">
        <v>6</v>
      </c>
      <c r="B15" s="421"/>
      <c r="C15" s="421"/>
      <c r="D15" s="421"/>
      <c r="E15" s="421"/>
      <c r="F15" s="386">
        <f>F11+F12-F13-F14</f>
        <v>1500000</v>
      </c>
      <c r="G15" s="9">
        <f>G11+G12-G13-G14</f>
        <v>-346282</v>
      </c>
      <c r="H15" s="9">
        <f>SUM(F15+G15)</f>
        <v>1153718</v>
      </c>
    </row>
    <row r="16" spans="1:8" ht="15">
      <c r="A16" s="423"/>
      <c r="B16" s="423"/>
      <c r="C16" s="423"/>
      <c r="D16" s="423"/>
      <c r="E16" s="423"/>
      <c r="F16" s="423"/>
      <c r="G16" s="424"/>
      <c r="H16" s="424"/>
    </row>
    <row r="17" spans="1:8" ht="15.75">
      <c r="A17" s="422" t="s">
        <v>224</v>
      </c>
      <c r="B17" s="422"/>
      <c r="C17" s="422"/>
      <c r="D17" s="422"/>
      <c r="E17" s="422"/>
      <c r="F17" s="11"/>
      <c r="G17" s="11"/>
      <c r="H17" s="11"/>
    </row>
    <row r="18" spans="1:8" ht="15.75">
      <c r="A18" s="421" t="s">
        <v>7</v>
      </c>
      <c r="B18" s="421"/>
      <c r="C18" s="421"/>
      <c r="D18" s="421"/>
      <c r="E18" s="421"/>
      <c r="F18" s="9">
        <v>0</v>
      </c>
      <c r="G18" s="9">
        <v>0</v>
      </c>
      <c r="H18" s="9">
        <v>0</v>
      </c>
    </row>
    <row r="19" spans="1:8" ht="15.75">
      <c r="A19" s="425" t="s">
        <v>103</v>
      </c>
      <c r="B19" s="426"/>
      <c r="C19" s="426"/>
      <c r="D19" s="426"/>
      <c r="E19" s="427"/>
      <c r="F19" s="9">
        <v>900000</v>
      </c>
      <c r="G19" s="9">
        <v>-700000</v>
      </c>
      <c r="H19" s="9">
        <f>SUM(F19+G19)</f>
        <v>200000</v>
      </c>
    </row>
    <row r="20" spans="1:8" ht="15.75">
      <c r="A20" s="421" t="s">
        <v>104</v>
      </c>
      <c r="B20" s="421"/>
      <c r="C20" s="421"/>
      <c r="D20" s="421"/>
      <c r="E20" s="421"/>
      <c r="F20" s="9">
        <v>-900000</v>
      </c>
      <c r="G20" s="9">
        <v>700000</v>
      </c>
      <c r="H20" s="9">
        <v>-200000</v>
      </c>
    </row>
    <row r="21" spans="1:8" ht="15.75">
      <c r="A21" s="12"/>
      <c r="B21" s="12"/>
      <c r="C21" s="12"/>
      <c r="D21" s="12"/>
      <c r="E21" s="12"/>
      <c r="F21" s="13"/>
      <c r="G21" s="13"/>
      <c r="H21" s="13"/>
    </row>
    <row r="22" spans="1:8" ht="15.75">
      <c r="A22" s="420" t="s">
        <v>228</v>
      </c>
      <c r="B22" s="420"/>
      <c r="C22" s="420"/>
      <c r="D22" s="420"/>
      <c r="E22" s="420"/>
      <c r="F22" s="9"/>
      <c r="G22" s="9"/>
      <c r="H22" s="9"/>
    </row>
    <row r="23" spans="1:8" ht="21.75" customHeight="1">
      <c r="A23" s="421" t="s">
        <v>226</v>
      </c>
      <c r="B23" s="421"/>
      <c r="C23" s="421"/>
      <c r="D23" s="421"/>
      <c r="E23" s="421"/>
      <c r="F23" s="9">
        <v>-600000</v>
      </c>
      <c r="G23" s="9">
        <v>-353718</v>
      </c>
      <c r="H23" s="9">
        <f>SUM(F23+G23)</f>
        <v>-953718</v>
      </c>
    </row>
    <row r="24" spans="1:8" ht="26.25" customHeight="1">
      <c r="A24" s="240"/>
      <c r="B24" s="240"/>
      <c r="C24" s="240"/>
      <c r="D24" s="240"/>
      <c r="E24" s="240"/>
      <c r="F24" s="241"/>
      <c r="G24" s="241"/>
      <c r="H24" s="241"/>
    </row>
    <row r="25" spans="1:8" ht="15.75">
      <c r="A25" s="417" t="s">
        <v>105</v>
      </c>
      <c r="B25" s="417"/>
      <c r="C25" s="417"/>
      <c r="D25" s="417"/>
      <c r="E25" s="417"/>
      <c r="F25" s="239">
        <f>F15+F20+F23</f>
        <v>0</v>
      </c>
      <c r="G25" s="239">
        <f>G15+G20+G23</f>
        <v>0</v>
      </c>
      <c r="H25" s="239">
        <f>H15+H20+H23</f>
        <v>0</v>
      </c>
    </row>
    <row r="26" spans="1:8" ht="15">
      <c r="A26" s="14"/>
      <c r="B26" s="14"/>
      <c r="C26" s="14"/>
      <c r="D26" s="14"/>
      <c r="E26" s="14"/>
      <c r="F26" s="15"/>
      <c r="G26" s="15"/>
      <c r="H26" s="15"/>
    </row>
    <row r="27" spans="1:8" ht="15">
      <c r="A27" s="5"/>
      <c r="B27" s="5"/>
      <c r="C27" s="5"/>
      <c r="D27" s="5"/>
      <c r="E27" s="5"/>
      <c r="F27" s="5"/>
      <c r="G27" s="5"/>
      <c r="H27" s="5"/>
    </row>
    <row r="28" spans="1:8" ht="15.75">
      <c r="A28" s="418" t="s">
        <v>8</v>
      </c>
      <c r="B28" s="418"/>
      <c r="C28" s="418"/>
      <c r="D28" s="418"/>
      <c r="E28" s="418"/>
      <c r="F28" s="418"/>
      <c r="G28" s="418"/>
      <c r="H28" s="418"/>
    </row>
    <row r="29" spans="1:8" ht="3.75" customHeight="1">
      <c r="A29" s="5"/>
      <c r="B29" s="5"/>
      <c r="C29" s="5"/>
      <c r="D29" s="5"/>
      <c r="E29" s="5"/>
      <c r="F29" s="5"/>
      <c r="G29" s="5"/>
      <c r="H29" s="5"/>
    </row>
    <row r="30" spans="1:8" ht="45.75" customHeight="1">
      <c r="A30" s="419" t="s">
        <v>252</v>
      </c>
      <c r="B30" s="419"/>
      <c r="C30" s="419"/>
      <c r="D30" s="419"/>
      <c r="E30" s="419"/>
      <c r="F30" s="419"/>
      <c r="G30" s="419"/>
      <c r="H30" s="419"/>
    </row>
  </sheetData>
  <sheetProtection selectLockedCells="1" selectUnlockedCells="1"/>
  <mergeCells count="20">
    <mergeCell ref="A1:H1"/>
    <mergeCell ref="A2:H2"/>
    <mergeCell ref="A6:H6"/>
    <mergeCell ref="A8:H8"/>
    <mergeCell ref="A14:E14"/>
    <mergeCell ref="A15:E15"/>
    <mergeCell ref="A16:H16"/>
    <mergeCell ref="A19:E19"/>
    <mergeCell ref="A10:E10"/>
    <mergeCell ref="A11:E11"/>
    <mergeCell ref="A12:E12"/>
    <mergeCell ref="A13:E13"/>
    <mergeCell ref="A25:E25"/>
    <mergeCell ref="A28:H28"/>
    <mergeCell ref="A30:H30"/>
    <mergeCell ref="A22:E22"/>
    <mergeCell ref="A23:E23"/>
    <mergeCell ref="A17:E17"/>
    <mergeCell ref="A18:E18"/>
    <mergeCell ref="A20:E20"/>
  </mergeCells>
  <printOptions/>
  <pageMargins left="0.9055118110236221" right="0.5118110236220472" top="0.5511811023622047" bottom="0.5511811023622047" header="0.31496062992125984" footer="0.31496062992125984"/>
  <pageSetup horizontalDpi="300" verticalDpi="300" orientation="portrait" paperSize="9" scale="9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view="pageBreakPreview" zoomScaleSheetLayoutView="100" workbookViewId="0" topLeftCell="A43">
      <selection activeCell="D60" sqref="D60"/>
    </sheetView>
  </sheetViews>
  <sheetFormatPr defaultColWidth="9.140625" defaultRowHeight="15"/>
  <cols>
    <col min="1" max="1" width="3.00390625" style="16" customWidth="1"/>
    <col min="2" max="2" width="3.28125" style="16" customWidth="1"/>
    <col min="3" max="3" width="4.140625" style="16" customWidth="1"/>
    <col min="4" max="4" width="57.421875" style="0" customWidth="1"/>
    <col min="5" max="5" width="15.140625" style="10" customWidth="1"/>
    <col min="6" max="6" width="14.57421875" style="10" customWidth="1"/>
    <col min="7" max="7" width="13.8515625" style="10" customWidth="1"/>
  </cols>
  <sheetData>
    <row r="1" spans="1:7" ht="15.75">
      <c r="A1" s="17" t="s">
        <v>9</v>
      </c>
      <c r="B1" s="18"/>
      <c r="C1" s="18"/>
      <c r="D1" s="5"/>
      <c r="E1" s="19"/>
      <c r="F1" s="19"/>
      <c r="G1" s="19"/>
    </row>
    <row r="2" spans="1:7" ht="9" customHeight="1">
      <c r="A2" s="20"/>
      <c r="B2" s="18"/>
      <c r="C2" s="18"/>
      <c r="D2" s="5"/>
      <c r="E2" s="19"/>
      <c r="F2" s="19"/>
      <c r="G2" s="19"/>
    </row>
    <row r="3" spans="1:7" ht="67.5" customHeight="1">
      <c r="A3" s="21" t="s">
        <v>10</v>
      </c>
      <c r="B3" s="21" t="s">
        <v>11</v>
      </c>
      <c r="C3" s="21" t="s">
        <v>12</v>
      </c>
      <c r="D3" s="22" t="s">
        <v>13</v>
      </c>
      <c r="E3" s="8" t="s">
        <v>102</v>
      </c>
      <c r="F3" s="387" t="s">
        <v>225</v>
      </c>
      <c r="G3" s="387" t="s">
        <v>227</v>
      </c>
    </row>
    <row r="4" spans="1:7" ht="15">
      <c r="A4" s="22">
        <v>1</v>
      </c>
      <c r="B4" s="22">
        <v>2</v>
      </c>
      <c r="C4" s="22">
        <v>3</v>
      </c>
      <c r="D4" s="22">
        <v>4</v>
      </c>
      <c r="E4" s="23">
        <v>5</v>
      </c>
      <c r="F4" s="23">
        <v>6</v>
      </c>
      <c r="G4" s="138">
        <v>7</v>
      </c>
    </row>
    <row r="5" spans="1:7" ht="31.5">
      <c r="A5" s="24"/>
      <c r="B5" s="24"/>
      <c r="C5" s="24"/>
      <c r="D5" s="25" t="s">
        <v>14</v>
      </c>
      <c r="E5" s="26">
        <f>E7+E36</f>
        <v>26700000</v>
      </c>
      <c r="F5" s="26">
        <f>F7+F36</f>
        <v>-18185132</v>
      </c>
      <c r="G5" s="139">
        <f>G7+G36</f>
        <v>8514868</v>
      </c>
    </row>
    <row r="6" spans="1:7" ht="24" customHeight="1">
      <c r="A6" s="434" t="s">
        <v>129</v>
      </c>
      <c r="B6" s="435"/>
      <c r="C6" s="435"/>
      <c r="D6" s="435"/>
      <c r="E6" s="435"/>
      <c r="F6" s="435"/>
      <c r="G6" s="436"/>
    </row>
    <row r="7" spans="1:7" ht="21.75" customHeight="1">
      <c r="A7" s="27">
        <v>6</v>
      </c>
      <c r="B7" s="28"/>
      <c r="C7" s="28"/>
      <c r="D7" s="29" t="s">
        <v>131</v>
      </c>
      <c r="E7" s="30">
        <f>SUM(E9+E14+E18+E24+E32)</f>
        <v>26600000</v>
      </c>
      <c r="F7" s="30">
        <f>SUM(F9+F14+F18+F24+F32)</f>
        <v>-18096832</v>
      </c>
      <c r="G7" s="140">
        <f aca="true" t="shared" si="0" ref="G7:G34">SUM(E7+F7)</f>
        <v>8503168</v>
      </c>
    </row>
    <row r="8" spans="1:7" ht="20.25" customHeight="1">
      <c r="A8" s="31"/>
      <c r="B8" s="32"/>
      <c r="C8" s="22"/>
      <c r="D8" s="33" t="s">
        <v>15</v>
      </c>
      <c r="E8" s="34"/>
      <c r="F8" s="34"/>
      <c r="G8" s="141">
        <f t="shared" si="0"/>
        <v>0</v>
      </c>
    </row>
    <row r="9" spans="1:7" ht="15">
      <c r="A9" s="247"/>
      <c r="B9" s="248">
        <v>61</v>
      </c>
      <c r="C9" s="247"/>
      <c r="D9" s="249" t="s">
        <v>16</v>
      </c>
      <c r="E9" s="250">
        <f>SUM(E10:E12)</f>
        <v>2310000</v>
      </c>
      <c r="F9" s="250">
        <f>SUM(F10:F12)</f>
        <v>112000</v>
      </c>
      <c r="G9" s="251">
        <f t="shared" si="0"/>
        <v>2422000</v>
      </c>
    </row>
    <row r="10" spans="1:7" ht="15">
      <c r="A10" s="35"/>
      <c r="B10" s="35"/>
      <c r="C10" s="36">
        <v>611</v>
      </c>
      <c r="D10" s="37" t="s">
        <v>17</v>
      </c>
      <c r="E10" s="38">
        <v>2200000</v>
      </c>
      <c r="F10" s="50">
        <v>100000</v>
      </c>
      <c r="G10" s="50">
        <f t="shared" si="0"/>
        <v>2300000</v>
      </c>
    </row>
    <row r="11" spans="1:7" ht="15">
      <c r="A11" s="35"/>
      <c r="B11" s="35"/>
      <c r="C11" s="36">
        <v>613</v>
      </c>
      <c r="D11" s="37" t="s">
        <v>18</v>
      </c>
      <c r="E11" s="38">
        <v>80000</v>
      </c>
      <c r="F11" s="50">
        <v>25000</v>
      </c>
      <c r="G11" s="50">
        <f t="shared" si="0"/>
        <v>105000</v>
      </c>
    </row>
    <row r="12" spans="1:7" ht="15">
      <c r="A12" s="35"/>
      <c r="B12" s="35"/>
      <c r="C12" s="36">
        <v>614</v>
      </c>
      <c r="D12" s="37" t="s">
        <v>19</v>
      </c>
      <c r="E12" s="38">
        <v>30000</v>
      </c>
      <c r="F12" s="50">
        <v>-13000</v>
      </c>
      <c r="G12" s="50">
        <f t="shared" si="0"/>
        <v>17000</v>
      </c>
    </row>
    <row r="13" spans="1:7" ht="19.5" customHeight="1">
      <c r="A13" s="39"/>
      <c r="B13" s="40"/>
      <c r="C13" s="41"/>
      <c r="D13" s="42" t="s">
        <v>106</v>
      </c>
      <c r="E13" s="43"/>
      <c r="F13" s="43"/>
      <c r="G13" s="142">
        <f t="shared" si="0"/>
        <v>0</v>
      </c>
    </row>
    <row r="14" spans="1:7" ht="15">
      <c r="A14" s="252"/>
      <c r="B14" s="253">
        <v>63</v>
      </c>
      <c r="C14" s="254"/>
      <c r="D14" s="255" t="s">
        <v>20</v>
      </c>
      <c r="E14" s="187">
        <f>SUM(E15:E17)</f>
        <v>23588000</v>
      </c>
      <c r="F14" s="187">
        <f>SUM(F15:F17)</f>
        <v>-18222882</v>
      </c>
      <c r="G14" s="256">
        <f t="shared" si="0"/>
        <v>5365118</v>
      </c>
    </row>
    <row r="15" spans="1:7" ht="15">
      <c r="A15" s="44"/>
      <c r="B15" s="44"/>
      <c r="C15" s="36">
        <v>633</v>
      </c>
      <c r="D15" s="37" t="s">
        <v>21</v>
      </c>
      <c r="E15" s="45">
        <v>7851500</v>
      </c>
      <c r="F15" s="45">
        <v>-6591382</v>
      </c>
      <c r="G15" s="143">
        <f t="shared" si="0"/>
        <v>1260118</v>
      </c>
    </row>
    <row r="16" spans="1:7" ht="15">
      <c r="A16" s="44"/>
      <c r="B16" s="44"/>
      <c r="C16" s="36">
        <v>634</v>
      </c>
      <c r="D16" s="37" t="s">
        <v>22</v>
      </c>
      <c r="E16" s="45">
        <v>605000</v>
      </c>
      <c r="F16" s="45">
        <v>0</v>
      </c>
      <c r="G16" s="143">
        <f t="shared" si="0"/>
        <v>605000</v>
      </c>
    </row>
    <row r="17" spans="1:7" ht="30">
      <c r="A17" s="44"/>
      <c r="B17" s="44"/>
      <c r="C17" s="36">
        <v>638</v>
      </c>
      <c r="D17" s="46" t="s">
        <v>23</v>
      </c>
      <c r="E17" s="45">
        <v>15131500</v>
      </c>
      <c r="F17" s="45">
        <v>-11631500</v>
      </c>
      <c r="G17" s="143">
        <f t="shared" si="0"/>
        <v>3500000</v>
      </c>
    </row>
    <row r="18" spans="1:7" ht="15">
      <c r="A18" s="252"/>
      <c r="B18" s="253">
        <v>64</v>
      </c>
      <c r="C18" s="254"/>
      <c r="D18" s="249" t="s">
        <v>24</v>
      </c>
      <c r="E18" s="187">
        <f>SUM(E20:E23)</f>
        <v>137000</v>
      </c>
      <c r="F18" s="187">
        <f>SUM(F20:F23)</f>
        <v>-25950</v>
      </c>
      <c r="G18" s="256">
        <f t="shared" si="0"/>
        <v>111050</v>
      </c>
    </row>
    <row r="19" spans="1:7" ht="18.75" customHeight="1">
      <c r="A19" s="40"/>
      <c r="B19" s="47"/>
      <c r="C19" s="48"/>
      <c r="D19" s="42" t="s">
        <v>15</v>
      </c>
      <c r="E19" s="49"/>
      <c r="F19" s="49"/>
      <c r="G19" s="144">
        <f t="shared" si="0"/>
        <v>0</v>
      </c>
    </row>
    <row r="20" spans="1:7" ht="15">
      <c r="A20" s="44"/>
      <c r="B20" s="44"/>
      <c r="C20" s="36">
        <v>641</v>
      </c>
      <c r="D20" s="37" t="s">
        <v>25</v>
      </c>
      <c r="E20" s="50">
        <v>5000</v>
      </c>
      <c r="F20" s="50">
        <v>-3950</v>
      </c>
      <c r="G20" s="145">
        <f t="shared" si="0"/>
        <v>1050</v>
      </c>
    </row>
    <row r="21" spans="1:7" ht="15">
      <c r="A21" s="44"/>
      <c r="B21" s="44"/>
      <c r="C21" s="36">
        <v>642</v>
      </c>
      <c r="D21" s="37" t="s">
        <v>26</v>
      </c>
      <c r="E21" s="50">
        <v>102000</v>
      </c>
      <c r="F21" s="50">
        <v>-22000</v>
      </c>
      <c r="G21" s="145">
        <f t="shared" si="0"/>
        <v>80000</v>
      </c>
    </row>
    <row r="22" spans="1:7" s="53" customFormat="1" ht="20.25" customHeight="1">
      <c r="A22" s="39"/>
      <c r="B22" s="39"/>
      <c r="C22" s="51"/>
      <c r="D22" s="42" t="s">
        <v>107</v>
      </c>
      <c r="E22" s="52"/>
      <c r="F22" s="52"/>
      <c r="G22" s="146"/>
    </row>
    <row r="23" spans="1:7" s="53" customFormat="1" ht="15">
      <c r="A23" s="39"/>
      <c r="B23" s="39"/>
      <c r="C23" s="54">
        <v>642</v>
      </c>
      <c r="D23" s="55" t="s">
        <v>26</v>
      </c>
      <c r="E23" s="56">
        <v>30000</v>
      </c>
      <c r="F23" s="56">
        <v>0</v>
      </c>
      <c r="G23" s="416">
        <f t="shared" si="0"/>
        <v>30000</v>
      </c>
    </row>
    <row r="24" spans="1:7" ht="30">
      <c r="A24" s="252"/>
      <c r="B24" s="253">
        <v>65</v>
      </c>
      <c r="C24" s="254"/>
      <c r="D24" s="255" t="s">
        <v>28</v>
      </c>
      <c r="E24" s="187">
        <f>SUM(E26:E31)</f>
        <v>550000</v>
      </c>
      <c r="F24" s="187">
        <f>SUM(F26:F31)</f>
        <v>40000</v>
      </c>
      <c r="G24" s="256">
        <f t="shared" si="0"/>
        <v>590000</v>
      </c>
    </row>
    <row r="25" spans="1:7" ht="18.75" customHeight="1">
      <c r="A25" s="40"/>
      <c r="B25" s="39"/>
      <c r="C25" s="41"/>
      <c r="D25" s="57" t="s">
        <v>107</v>
      </c>
      <c r="E25" s="49"/>
      <c r="F25" s="49"/>
      <c r="G25" s="144"/>
    </row>
    <row r="26" spans="1:7" ht="15">
      <c r="A26" s="44"/>
      <c r="B26" s="44"/>
      <c r="C26" s="36">
        <v>651</v>
      </c>
      <c r="D26" s="37" t="s">
        <v>29</v>
      </c>
      <c r="E26" s="50">
        <v>150000</v>
      </c>
      <c r="F26" s="50">
        <v>0</v>
      </c>
      <c r="G26" s="145">
        <f t="shared" si="0"/>
        <v>150000</v>
      </c>
    </row>
    <row r="27" spans="1:7" ht="15">
      <c r="A27" s="44"/>
      <c r="B27" s="44"/>
      <c r="C27" s="36"/>
      <c r="D27" s="33" t="s">
        <v>15</v>
      </c>
      <c r="E27" s="50"/>
      <c r="F27" s="50"/>
      <c r="G27" s="145"/>
    </row>
    <row r="28" spans="1:7" ht="15">
      <c r="A28" s="44"/>
      <c r="B28" s="44"/>
      <c r="C28" s="36">
        <v>652</v>
      </c>
      <c r="D28" s="37" t="s">
        <v>30</v>
      </c>
      <c r="E28" s="50">
        <v>10000</v>
      </c>
      <c r="F28" s="50">
        <v>0</v>
      </c>
      <c r="G28" s="145">
        <f t="shared" si="0"/>
        <v>10000</v>
      </c>
    </row>
    <row r="29" spans="1:7" ht="15">
      <c r="A29" s="44"/>
      <c r="B29" s="44"/>
      <c r="C29" s="36"/>
      <c r="D29" s="33" t="s">
        <v>107</v>
      </c>
      <c r="E29" s="50"/>
      <c r="F29" s="50"/>
      <c r="G29" s="145"/>
    </row>
    <row r="30" spans="1:7" ht="15">
      <c r="A30" s="44"/>
      <c r="B30" s="44"/>
      <c r="C30" s="36">
        <v>652</v>
      </c>
      <c r="D30" s="37" t="s">
        <v>30</v>
      </c>
      <c r="E30" s="50">
        <v>170000</v>
      </c>
      <c r="F30" s="50">
        <v>0</v>
      </c>
      <c r="G30" s="145">
        <f t="shared" si="0"/>
        <v>170000</v>
      </c>
    </row>
    <row r="31" spans="1:7" ht="15">
      <c r="A31" s="44"/>
      <c r="B31" s="44"/>
      <c r="C31" s="36">
        <v>653</v>
      </c>
      <c r="D31" s="37" t="s">
        <v>31</v>
      </c>
      <c r="E31" s="50">
        <v>220000</v>
      </c>
      <c r="F31" s="50">
        <v>40000</v>
      </c>
      <c r="G31" s="145">
        <f t="shared" si="0"/>
        <v>260000</v>
      </c>
    </row>
    <row r="32" spans="1:7" ht="30">
      <c r="A32" s="257"/>
      <c r="B32" s="257">
        <v>66</v>
      </c>
      <c r="C32" s="258"/>
      <c r="D32" s="259" t="s">
        <v>110</v>
      </c>
      <c r="E32" s="260">
        <v>15000</v>
      </c>
      <c r="F32" s="260">
        <v>0</v>
      </c>
      <c r="G32" s="261">
        <f t="shared" si="0"/>
        <v>15000</v>
      </c>
    </row>
    <row r="33" spans="1:7" ht="15">
      <c r="A33" s="44"/>
      <c r="B33" s="44"/>
      <c r="C33" s="36"/>
      <c r="D33" s="33" t="s">
        <v>109</v>
      </c>
      <c r="E33" s="50"/>
      <c r="F33" s="50"/>
      <c r="G33" s="145"/>
    </row>
    <row r="34" spans="1:7" ht="15">
      <c r="A34" s="44"/>
      <c r="B34" s="44"/>
      <c r="C34" s="36">
        <v>663</v>
      </c>
      <c r="D34" s="37" t="s">
        <v>108</v>
      </c>
      <c r="E34" s="50">
        <v>15000</v>
      </c>
      <c r="F34" s="50">
        <v>0</v>
      </c>
      <c r="G34" s="145">
        <f t="shared" si="0"/>
        <v>15000</v>
      </c>
    </row>
    <row r="35" spans="1:7" ht="30" customHeight="1">
      <c r="A35" s="431" t="s">
        <v>130</v>
      </c>
      <c r="B35" s="432"/>
      <c r="C35" s="432"/>
      <c r="D35" s="432"/>
      <c r="E35" s="432"/>
      <c r="F35" s="432"/>
      <c r="G35" s="433"/>
    </row>
    <row r="36" spans="1:7" ht="21" customHeight="1">
      <c r="A36" s="58">
        <v>7</v>
      </c>
      <c r="B36" s="58"/>
      <c r="C36" s="59"/>
      <c r="D36" s="29" t="s">
        <v>26</v>
      </c>
      <c r="E36" s="60">
        <v>100000</v>
      </c>
      <c r="F36" s="60">
        <v>-88300</v>
      </c>
      <c r="G36" s="147">
        <f>SUM(E36+F36)</f>
        <v>11700</v>
      </c>
    </row>
    <row r="37" spans="1:7" ht="18" customHeight="1">
      <c r="A37" s="262"/>
      <c r="B37" s="262">
        <v>71</v>
      </c>
      <c r="C37" s="263"/>
      <c r="D37" s="249" t="s">
        <v>32</v>
      </c>
      <c r="E37" s="264">
        <v>100000</v>
      </c>
      <c r="F37" s="264">
        <v>-100000</v>
      </c>
      <c r="G37" s="265">
        <f>SUM(E37+F37)</f>
        <v>0</v>
      </c>
    </row>
    <row r="38" spans="1:7" ht="29.25" customHeight="1">
      <c r="A38" s="218"/>
      <c r="B38" s="218"/>
      <c r="C38" s="219"/>
      <c r="D38" s="312" t="s">
        <v>133</v>
      </c>
      <c r="E38" s="220"/>
      <c r="F38" s="220"/>
      <c r="G38" s="221"/>
    </row>
    <row r="39" spans="1:7" ht="18.75" customHeight="1">
      <c r="A39" s="369"/>
      <c r="B39" s="369"/>
      <c r="C39" s="370">
        <v>711</v>
      </c>
      <c r="D39" s="371" t="s">
        <v>33</v>
      </c>
      <c r="E39" s="372">
        <v>100000</v>
      </c>
      <c r="F39" s="372">
        <v>-100000</v>
      </c>
      <c r="G39" s="373">
        <f>SUM(E39+F39)</f>
        <v>0</v>
      </c>
    </row>
    <row r="40" spans="1:7" ht="18.75" customHeight="1">
      <c r="A40" s="397"/>
      <c r="B40" s="397">
        <v>72</v>
      </c>
      <c r="C40" s="399"/>
      <c r="D40" s="415" t="s">
        <v>249</v>
      </c>
      <c r="E40" s="388">
        <v>0</v>
      </c>
      <c r="F40" s="388">
        <v>11700</v>
      </c>
      <c r="G40" s="388">
        <v>11700</v>
      </c>
    </row>
    <row r="41" spans="1:7" ht="18.75" customHeight="1">
      <c r="A41" s="397"/>
      <c r="B41" s="397"/>
      <c r="C41" s="399">
        <v>722</v>
      </c>
      <c r="D41" s="415" t="s">
        <v>250</v>
      </c>
      <c r="E41" s="388">
        <v>0</v>
      </c>
      <c r="F41" s="388">
        <v>11700</v>
      </c>
      <c r="G41" s="388">
        <v>11700</v>
      </c>
    </row>
    <row r="42" spans="1:7" ht="18.75" customHeight="1">
      <c r="A42" s="382"/>
      <c r="B42" s="382"/>
      <c r="C42" s="383"/>
      <c r="D42" s="384"/>
      <c r="E42" s="385"/>
      <c r="F42" s="385"/>
      <c r="G42" s="385"/>
    </row>
    <row r="43" spans="1:7" ht="19.5" customHeight="1">
      <c r="A43" s="378"/>
      <c r="B43" s="378"/>
      <c r="C43" s="379"/>
      <c r="D43" s="380"/>
      <c r="E43" s="381"/>
      <c r="F43" s="381"/>
      <c r="G43" s="381"/>
    </row>
    <row r="44" spans="1:7" ht="32.25" customHeight="1">
      <c r="A44" s="374"/>
      <c r="B44" s="374"/>
      <c r="C44" s="375"/>
      <c r="D44" s="376" t="s">
        <v>222</v>
      </c>
      <c r="E44" s="377">
        <f>E46+E73</f>
        <v>25200000</v>
      </c>
      <c r="F44" s="377">
        <f>F46+F73</f>
        <v>-17838850</v>
      </c>
      <c r="G44" s="377">
        <f>G46+G73</f>
        <v>7361150</v>
      </c>
    </row>
    <row r="45" spans="1:7" ht="28.5" customHeight="1">
      <c r="A45" s="437" t="s">
        <v>34</v>
      </c>
      <c r="B45" s="438"/>
      <c r="C45" s="438"/>
      <c r="D45" s="438"/>
      <c r="E45" s="438"/>
      <c r="F45" s="438"/>
      <c r="G45" s="439"/>
    </row>
    <row r="46" spans="1:7" ht="19.5" customHeight="1">
      <c r="A46" s="266">
        <v>3</v>
      </c>
      <c r="B46" s="267"/>
      <c r="C46" s="268"/>
      <c r="D46" s="269" t="s">
        <v>35</v>
      </c>
      <c r="E46" s="270">
        <f>E47+E51+E57+E60+E63+E65+E67</f>
        <v>4922500</v>
      </c>
      <c r="F46" s="270">
        <f>F47+F51+F57+F60+F63+F65+F67</f>
        <v>-1894500</v>
      </c>
      <c r="G46" s="270">
        <f>G47+G51+G57+G60+G63+G65+G67</f>
        <v>3028000</v>
      </c>
    </row>
    <row r="47" spans="1:7" ht="15">
      <c r="A47" s="271"/>
      <c r="B47" s="272">
        <v>31</v>
      </c>
      <c r="C47" s="273"/>
      <c r="D47" s="274" t="s">
        <v>36</v>
      </c>
      <c r="E47" s="275">
        <f>SUM(E48:E50)</f>
        <v>459000</v>
      </c>
      <c r="F47" s="276">
        <f>(SUMIF('3. Posebni dio'!$B$7:$B$464,'2. Račun prihoda i rashoda'!$B47,'3. Posebni dio'!F$7:F$464))</f>
        <v>-128400</v>
      </c>
      <c r="G47" s="276">
        <f aca="true" t="shared" si="1" ref="G47:G71">SUM(E47+F47)</f>
        <v>330600</v>
      </c>
    </row>
    <row r="48" spans="1:7" ht="15">
      <c r="A48" s="62"/>
      <c r="B48" s="22"/>
      <c r="C48" s="63">
        <v>311</v>
      </c>
      <c r="D48" s="64" t="s">
        <v>37</v>
      </c>
      <c r="E48" s="65">
        <f>(SUMIF('3. Posebni dio'!$C$7:$C$464,'2. Račun prihoda i rashoda'!$C48,'3. Posebni dio'!$E$7:$E$464))</f>
        <v>387000</v>
      </c>
      <c r="F48" s="65">
        <v>-118800</v>
      </c>
      <c r="G48" s="65">
        <f t="shared" si="1"/>
        <v>268200</v>
      </c>
    </row>
    <row r="49" spans="1:7" ht="15">
      <c r="A49" s="66"/>
      <c r="B49" s="67"/>
      <c r="C49" s="63">
        <v>312</v>
      </c>
      <c r="D49" s="64" t="s">
        <v>38</v>
      </c>
      <c r="E49" s="65">
        <f>(SUMIF('3. Posebni dio'!$C$7:$C$464,'2. Račun prihoda i rashoda'!$C49,'3. Posebni dio'!$E$7:$E$464))</f>
        <v>5000</v>
      </c>
      <c r="F49" s="65">
        <v>10000</v>
      </c>
      <c r="G49" s="65">
        <f t="shared" si="1"/>
        <v>15000</v>
      </c>
    </row>
    <row r="50" spans="1:7" ht="15">
      <c r="A50" s="66"/>
      <c r="B50" s="67"/>
      <c r="C50" s="63">
        <v>313</v>
      </c>
      <c r="D50" s="64" t="s">
        <v>39</v>
      </c>
      <c r="E50" s="65">
        <f>(SUMIF('3. Posebni dio'!$C$7:$C$464,'2. Račun prihoda i rashoda'!$C50,'3. Posebni dio'!$E$7:$E$464))</f>
        <v>67000</v>
      </c>
      <c r="F50" s="65">
        <v>-19600</v>
      </c>
      <c r="G50" s="65">
        <f t="shared" si="1"/>
        <v>47400</v>
      </c>
    </row>
    <row r="51" spans="1:7" ht="15">
      <c r="A51" s="277"/>
      <c r="B51" s="278">
        <v>32</v>
      </c>
      <c r="C51" s="279"/>
      <c r="D51" s="274" t="s">
        <v>40</v>
      </c>
      <c r="E51" s="276">
        <f>(SUMIF('3. Posebni dio'!$B$7:$B$464,'2. Račun prihoda i rashoda'!$B51,'3. Posebni dio'!E$7:E$464))</f>
        <v>1665000</v>
      </c>
      <c r="F51" s="276">
        <f>(SUMIF('3. Posebni dio'!$B$7:$B$464,'2. Račun prihoda i rashoda'!$B51,'3. Posebni dio'!F$7:F$464))</f>
        <v>408200</v>
      </c>
      <c r="G51" s="276">
        <f t="shared" si="1"/>
        <v>2073200</v>
      </c>
    </row>
    <row r="52" spans="1:7" ht="15">
      <c r="A52" s="22"/>
      <c r="B52" s="22"/>
      <c r="C52" s="63">
        <v>321</v>
      </c>
      <c r="D52" s="64" t="s">
        <v>41</v>
      </c>
      <c r="E52" s="65">
        <f>(SUMIF('3. Posebni dio'!$C$7:$C$464,'2. Račun prihoda i rashoda'!$C52,'3. Posebni dio'!$E$7:$E$464))</f>
        <v>17000</v>
      </c>
      <c r="F52" s="65">
        <v>1700</v>
      </c>
      <c r="G52" s="65">
        <f t="shared" si="1"/>
        <v>18700</v>
      </c>
    </row>
    <row r="53" spans="1:7" ht="15">
      <c r="A53" s="22"/>
      <c r="B53" s="22"/>
      <c r="C53" s="63">
        <v>322</v>
      </c>
      <c r="D53" s="64" t="s">
        <v>42</v>
      </c>
      <c r="E53" s="65">
        <f>(SUMIF('3. Posebni dio'!$C$7:$C$464,'2. Račun prihoda i rashoda'!C53,'3. Posebni dio'!$E$7:$E$464))</f>
        <v>186000</v>
      </c>
      <c r="F53" s="65">
        <v>-29600</v>
      </c>
      <c r="G53" s="65">
        <f t="shared" si="1"/>
        <v>156400</v>
      </c>
    </row>
    <row r="54" spans="1:7" ht="15">
      <c r="A54" s="22"/>
      <c r="B54" s="22"/>
      <c r="C54" s="63">
        <v>323</v>
      </c>
      <c r="D54" s="64" t="s">
        <v>43</v>
      </c>
      <c r="E54" s="65">
        <f>(SUMIF('3. Posebni dio'!$C$7:$C$464,'2. Račun prihoda i rashoda'!C54,'3. Posebni dio'!$E$7:$E$464))</f>
        <v>1201000</v>
      </c>
      <c r="F54" s="65">
        <v>365700</v>
      </c>
      <c r="G54" s="65">
        <f t="shared" si="1"/>
        <v>1566700</v>
      </c>
    </row>
    <row r="55" spans="1:7" ht="15">
      <c r="A55" s="22"/>
      <c r="B55" s="22"/>
      <c r="C55" s="63">
        <v>324</v>
      </c>
      <c r="D55" s="64" t="s">
        <v>44</v>
      </c>
      <c r="E55" s="65">
        <f>(SUMIF('3. Posebni dio'!$C$7:$C$464,'2. Račun prihoda i rashoda'!C55,'3. Posebni dio'!$E$7:$E$464))</f>
        <v>21000</v>
      </c>
      <c r="F55" s="65">
        <v>-10000</v>
      </c>
      <c r="G55" s="65">
        <f t="shared" si="1"/>
        <v>11000</v>
      </c>
    </row>
    <row r="56" spans="1:7" ht="15">
      <c r="A56" s="22"/>
      <c r="B56" s="22"/>
      <c r="C56" s="63">
        <v>329</v>
      </c>
      <c r="D56" s="64" t="s">
        <v>45</v>
      </c>
      <c r="E56" s="65">
        <f>(SUMIF('3. Posebni dio'!$C$7:$C$464,'2. Račun prihoda i rashoda'!C56,'3. Posebni dio'!$E$7:$E$464))</f>
        <v>240000</v>
      </c>
      <c r="F56" s="65">
        <v>80400</v>
      </c>
      <c r="G56" s="65">
        <f t="shared" si="1"/>
        <v>320400</v>
      </c>
    </row>
    <row r="57" spans="1:7" ht="15">
      <c r="A57" s="402"/>
      <c r="B57" s="278">
        <v>34</v>
      </c>
      <c r="C57" s="403"/>
      <c r="D57" s="404" t="s">
        <v>46</v>
      </c>
      <c r="E57" s="405">
        <f>SUM(E59:E59)</f>
        <v>26000</v>
      </c>
      <c r="F57" s="406">
        <f>(SUMIF('3. Posebni dio'!$B$7:$B$464,'2. Račun prihoda i rashoda'!$B57,'3. Posebni dio'!F$7:F$464))</f>
        <v>-11700</v>
      </c>
      <c r="G57" s="406">
        <f t="shared" si="1"/>
        <v>14300</v>
      </c>
    </row>
    <row r="58" spans="1:7" ht="15">
      <c r="A58" s="412"/>
      <c r="B58" s="455"/>
      <c r="C58" s="456">
        <v>342</v>
      </c>
      <c r="D58" s="457" t="s">
        <v>246</v>
      </c>
      <c r="E58" s="413">
        <v>0</v>
      </c>
      <c r="F58" s="414">
        <v>2300</v>
      </c>
      <c r="G58" s="414">
        <v>2300</v>
      </c>
    </row>
    <row r="59" spans="1:7" ht="15">
      <c r="A59" s="407"/>
      <c r="B59" s="408"/>
      <c r="C59" s="409">
        <v>343</v>
      </c>
      <c r="D59" s="410" t="s">
        <v>47</v>
      </c>
      <c r="E59" s="411">
        <f>(SUMIF('3. Posebni dio'!$C$7:$C$464,'2. Račun prihoda i rashoda'!C59,'3. Posebni dio'!$E$7:$E$464))</f>
        <v>26000</v>
      </c>
      <c r="F59" s="411">
        <v>-14000</v>
      </c>
      <c r="G59" s="411">
        <f t="shared" si="1"/>
        <v>12000</v>
      </c>
    </row>
    <row r="60" spans="1:7" ht="15">
      <c r="A60" s="280"/>
      <c r="B60" s="281">
        <v>35</v>
      </c>
      <c r="C60" s="282"/>
      <c r="D60" s="283" t="s">
        <v>90</v>
      </c>
      <c r="E60" s="276">
        <f>(SUMIF('3. Posebni dio'!$B$7:$B$464,'2. Račun prihoda i rashoda'!$B60,'3. Posebni dio'!E$7:E$464))</f>
        <v>120000</v>
      </c>
      <c r="F60" s="276">
        <f>(SUMIF('3. Posebni dio'!$B$7:$B$464,'2. Račun prihoda i rashoda'!$B60,'3. Posebni dio'!F$7:F$464))</f>
        <v>-10000</v>
      </c>
      <c r="G60" s="276">
        <f t="shared" si="1"/>
        <v>110000</v>
      </c>
    </row>
    <row r="61" spans="1:7" ht="15">
      <c r="A61" s="243"/>
      <c r="B61" s="244"/>
      <c r="C61" s="244">
        <v>351</v>
      </c>
      <c r="D61" s="295" t="s">
        <v>91</v>
      </c>
      <c r="E61" s="296">
        <f>(SUMIF('3. Posebni dio'!$C$7:$C$464,'2. Račun prihoda i rashoda'!C61,'3. Posebni dio'!$E$7:$E$464))</f>
        <v>20000</v>
      </c>
      <c r="F61" s="296">
        <v>90000</v>
      </c>
      <c r="G61" s="296">
        <f t="shared" si="1"/>
        <v>110000</v>
      </c>
    </row>
    <row r="62" spans="1:7" ht="30">
      <c r="A62" s="245"/>
      <c r="B62" s="246"/>
      <c r="C62" s="246">
        <v>352</v>
      </c>
      <c r="D62" s="297" t="s">
        <v>115</v>
      </c>
      <c r="E62" s="298">
        <f>(SUMIF('3. Posebni dio'!$C$7:$C$464,'2. Račun prihoda i rashoda'!C62,'3. Posebni dio'!$E$7:$E$464))</f>
        <v>100000</v>
      </c>
      <c r="F62" s="298">
        <v>-100000</v>
      </c>
      <c r="G62" s="298">
        <f t="shared" si="1"/>
        <v>0</v>
      </c>
    </row>
    <row r="63" spans="1:7" ht="15">
      <c r="A63" s="284"/>
      <c r="B63" s="285">
        <v>36</v>
      </c>
      <c r="C63" s="285"/>
      <c r="D63" s="299" t="s">
        <v>128</v>
      </c>
      <c r="E63" s="286">
        <f>(SUMIF('3. Posebni dio'!$B$7:$B$464,'2. Račun prihoda i rashoda'!$B63,'3. Posebni dio'!E$7:E$464))</f>
        <v>7000</v>
      </c>
      <c r="F63" s="286">
        <f>(SUMIF('3. Posebni dio'!$B$7:$B$464,'2. Račun prihoda i rashoda'!$B63,'3. Posebni dio'!F$7:F$464))</f>
        <v>0</v>
      </c>
      <c r="G63" s="286">
        <f t="shared" si="1"/>
        <v>7000</v>
      </c>
    </row>
    <row r="64" spans="1:7" ht="15">
      <c r="A64" s="245"/>
      <c r="B64" s="246"/>
      <c r="C64" s="246">
        <v>366</v>
      </c>
      <c r="D64" s="297" t="s">
        <v>127</v>
      </c>
      <c r="E64" s="298">
        <f>(SUMIF('3. Posebni dio'!$C$7:$C$464,'2. Račun prihoda i rashoda'!C64,'3. Posebni dio'!$E$7:$E$464))</f>
        <v>7000</v>
      </c>
      <c r="F64" s="298">
        <v>0</v>
      </c>
      <c r="G64" s="298">
        <f t="shared" si="1"/>
        <v>7000</v>
      </c>
    </row>
    <row r="65" spans="1:7" ht="30">
      <c r="A65" s="287"/>
      <c r="B65" s="288">
        <v>37</v>
      </c>
      <c r="C65" s="289"/>
      <c r="D65" s="290" t="s">
        <v>48</v>
      </c>
      <c r="E65" s="291">
        <f>(SUMIF('3. Posebni dio'!$B$7:$B$464,'2. Račun prihoda i rashoda'!$B65,'3. Posebni dio'!E$7:E$464))</f>
        <v>263000</v>
      </c>
      <c r="F65" s="291">
        <f>(SUMIF('3. Posebni dio'!$B$7:$B$464,'2. Račun prihoda i rashoda'!$B65,'3. Posebni dio'!F$7:F$464))</f>
        <v>-204000</v>
      </c>
      <c r="G65" s="291">
        <f t="shared" si="1"/>
        <v>59000</v>
      </c>
    </row>
    <row r="66" spans="1:7" ht="15">
      <c r="A66" s="68"/>
      <c r="B66" s="71"/>
      <c r="C66" s="70">
        <v>372</v>
      </c>
      <c r="D66" s="64" t="s">
        <v>49</v>
      </c>
      <c r="E66" s="65">
        <f>(SUMIF('3. Posebni dio'!$C$7:$C$464,'2. Račun prihoda i rashoda'!C66,'3. Posebni dio'!$E$7:$E$464))</f>
        <v>263000</v>
      </c>
      <c r="F66" s="65">
        <v>-204000</v>
      </c>
      <c r="G66" s="65">
        <f t="shared" si="1"/>
        <v>59000</v>
      </c>
    </row>
    <row r="67" spans="1:7" ht="15">
      <c r="A67" s="292"/>
      <c r="B67" s="293">
        <v>38</v>
      </c>
      <c r="C67" s="294"/>
      <c r="D67" s="274" t="s">
        <v>50</v>
      </c>
      <c r="E67" s="276">
        <f>(SUMIF('3. Posebni dio'!$B$7:$B$464,'2. Račun prihoda i rashoda'!$B67,'3. Posebni dio'!E$7:E$464))</f>
        <v>2382500</v>
      </c>
      <c r="F67" s="276">
        <v>-1948600</v>
      </c>
      <c r="G67" s="276">
        <f t="shared" si="1"/>
        <v>433900</v>
      </c>
    </row>
    <row r="68" spans="1:7" ht="15">
      <c r="A68" s="393"/>
      <c r="B68" s="69"/>
      <c r="C68" s="394">
        <v>381</v>
      </c>
      <c r="D68" s="395" t="s">
        <v>51</v>
      </c>
      <c r="E68" s="396">
        <f>(SUMIF('3. Posebni dio'!$C$7:$C$464,'2. Račun prihoda i rashoda'!C68,'3. Posebni dio'!$E$7:$E$464))</f>
        <v>622500</v>
      </c>
      <c r="F68" s="396">
        <v>-261000</v>
      </c>
      <c r="G68" s="396">
        <f t="shared" si="1"/>
        <v>361500</v>
      </c>
    </row>
    <row r="69" spans="1:7" ht="15">
      <c r="A69" s="397"/>
      <c r="B69" s="398"/>
      <c r="C69" s="399">
        <v>382</v>
      </c>
      <c r="D69" s="400" t="s">
        <v>122</v>
      </c>
      <c r="E69" s="401">
        <f>(SUMIF('3. Posebni dio'!$C$7:$C$464,'2. Račun prihoda i rashoda'!C69,'3. Posebni dio'!$E$7:$E$464))</f>
        <v>160000</v>
      </c>
      <c r="F69" s="401">
        <v>-160000</v>
      </c>
      <c r="G69" s="401">
        <f t="shared" si="1"/>
        <v>0</v>
      </c>
    </row>
    <row r="70" spans="1:7" ht="15">
      <c r="A70" s="397"/>
      <c r="B70" s="398"/>
      <c r="C70" s="399">
        <v>383</v>
      </c>
      <c r="D70" s="400" t="s">
        <v>248</v>
      </c>
      <c r="E70" s="401">
        <v>0</v>
      </c>
      <c r="F70" s="401">
        <v>48400</v>
      </c>
      <c r="G70" s="401">
        <f t="shared" si="1"/>
        <v>48400</v>
      </c>
    </row>
    <row r="71" spans="1:7" ht="17.25" customHeight="1">
      <c r="A71" s="397"/>
      <c r="B71" s="398"/>
      <c r="C71" s="399">
        <v>386</v>
      </c>
      <c r="D71" s="400" t="s">
        <v>126</v>
      </c>
      <c r="E71" s="401">
        <f>(SUMIF('3. Posebni dio'!$C$7:$C$464,'2. Račun prihoda i rashoda'!C71,'3. Posebni dio'!$E$7:$E$464))</f>
        <v>1600000</v>
      </c>
      <c r="F71" s="401">
        <v>-1576000</v>
      </c>
      <c r="G71" s="401">
        <f t="shared" si="1"/>
        <v>24000</v>
      </c>
    </row>
    <row r="72" spans="1:7" ht="27.75" customHeight="1">
      <c r="A72" s="440" t="s">
        <v>52</v>
      </c>
      <c r="B72" s="441"/>
      <c r="C72" s="441"/>
      <c r="D72" s="441"/>
      <c r="E72" s="441"/>
      <c r="F72" s="441"/>
      <c r="G72" s="442"/>
    </row>
    <row r="73" spans="1:7" ht="18.75" customHeight="1">
      <c r="A73" s="300">
        <v>4</v>
      </c>
      <c r="B73" s="301"/>
      <c r="C73" s="302"/>
      <c r="D73" s="303" t="s">
        <v>53</v>
      </c>
      <c r="E73" s="270">
        <f>E74+E76</f>
        <v>20277500</v>
      </c>
      <c r="F73" s="270">
        <f>F74+F76</f>
        <v>-15944350</v>
      </c>
      <c r="G73" s="270">
        <f>G74+G76</f>
        <v>4333150</v>
      </c>
    </row>
    <row r="74" spans="1:7" ht="18" customHeight="1">
      <c r="A74" s="304"/>
      <c r="B74" s="305">
        <v>41</v>
      </c>
      <c r="C74" s="306"/>
      <c r="D74" s="274" t="s">
        <v>54</v>
      </c>
      <c r="E74" s="276">
        <f>(SUMIF('3. Posebni dio'!$B$7:$B$464,'2. Račun prihoda i rashoda'!$B74,'3. Posebni dio'!E$7:E$464))</f>
        <v>1285000</v>
      </c>
      <c r="F74" s="276">
        <f>(SUMIF('3. Posebni dio'!$B$7:$B$464,'2. Račun prihoda i rashoda'!$B74,'3. Posebni dio'!F$7:F$464))</f>
        <v>-1285000</v>
      </c>
      <c r="G74" s="276">
        <f>SUM(E74+F74)</f>
        <v>0</v>
      </c>
    </row>
    <row r="75" spans="1:7" ht="15">
      <c r="A75" s="22"/>
      <c r="B75" s="22"/>
      <c r="C75" s="63">
        <v>411</v>
      </c>
      <c r="D75" s="64" t="s">
        <v>55</v>
      </c>
      <c r="E75" s="65">
        <f>(SUMIF('3. Posebni dio'!$C$7:$C$464,'2. Račun prihoda i rashoda'!C75,'3. Posebni dio'!$E$7:$E$464))</f>
        <v>1285000</v>
      </c>
      <c r="F75" s="65">
        <v>-1285000</v>
      </c>
      <c r="G75" s="65">
        <f>SUM(E75+F75)</f>
        <v>0</v>
      </c>
    </row>
    <row r="76" spans="1:7" ht="18.75" customHeight="1">
      <c r="A76" s="304"/>
      <c r="B76" s="305">
        <v>42</v>
      </c>
      <c r="C76" s="306"/>
      <c r="D76" s="274" t="s">
        <v>56</v>
      </c>
      <c r="E76" s="275">
        <f>(SUMIF('3. Posebni dio'!$B$7:$B$464,'2. Račun prihoda i rashoda'!$B76,'3. Posebni dio'!E$7:E$464))</f>
        <v>18992500</v>
      </c>
      <c r="F76" s="276">
        <f>(SUMIF('3. Posebni dio'!$B$7:$B$464,'2. Račun prihoda i rashoda'!$B76,'3. Posebni dio'!F$7:F$464))</f>
        <v>-14659350</v>
      </c>
      <c r="G76" s="276">
        <f>(SUMIF('3. Posebni dio'!$B$7:$B$464,'2. Račun prihoda i rashoda'!$B76,'3. Posebni dio'!G$7:G$464))</f>
        <v>4333150</v>
      </c>
    </row>
    <row r="77" spans="1:7" ht="15">
      <c r="A77" s="22"/>
      <c r="B77" s="22"/>
      <c r="C77" s="63">
        <v>421</v>
      </c>
      <c r="D77" s="64" t="s">
        <v>57</v>
      </c>
      <c r="E77" s="65">
        <f>(SUMIF('3. Posebni dio'!$C$7:$C$464,'2. Račun prihoda i rashoda'!C77,'3. Posebni dio'!$E$7:$E$464))</f>
        <v>17095500</v>
      </c>
      <c r="F77" s="65">
        <v>-12850500</v>
      </c>
      <c r="G77" s="65">
        <f>SUM(E77+F77)</f>
        <v>4245000</v>
      </c>
    </row>
    <row r="78" spans="1:7" ht="15">
      <c r="A78" s="22"/>
      <c r="B78" s="22"/>
      <c r="C78" s="63">
        <v>422</v>
      </c>
      <c r="D78" s="64" t="s">
        <v>58</v>
      </c>
      <c r="E78" s="65">
        <f>(SUMIF('3. Posebni dio'!$C$7:$C$464,'2. Račun prihoda i rashoda'!C78,'3. Posebni dio'!$E$7:$E$464))</f>
        <v>140000</v>
      </c>
      <c r="F78" s="65">
        <v>-131850</v>
      </c>
      <c r="G78" s="65">
        <f>SUM(E78+F78)</f>
        <v>8150</v>
      </c>
    </row>
    <row r="79" spans="1:7" ht="15">
      <c r="A79" s="22"/>
      <c r="B79" s="22"/>
      <c r="C79" s="63">
        <v>426</v>
      </c>
      <c r="D79" s="64" t="s">
        <v>59</v>
      </c>
      <c r="E79" s="65">
        <f>(SUMIF('3. Posebni dio'!$C$7:$C$464,'2. Račun prihoda i rashoda'!C79,'3. Posebni dio'!$E$7:$E$464))</f>
        <v>1757000</v>
      </c>
      <c r="F79" s="65">
        <v>-1677000</v>
      </c>
      <c r="G79" s="65">
        <f>SUM(E79+F79)</f>
        <v>80000</v>
      </c>
    </row>
    <row r="80" spans="1:7" ht="12.75" customHeight="1">
      <c r="A80" s="61"/>
      <c r="B80" s="61"/>
      <c r="C80" s="72"/>
      <c r="D80" s="72"/>
      <c r="E80" s="73"/>
      <c r="F80" s="73"/>
      <c r="G80" s="73"/>
    </row>
    <row r="81" spans="1:7" ht="24" customHeight="1">
      <c r="A81" s="17" t="s">
        <v>60</v>
      </c>
      <c r="B81" s="61"/>
      <c r="C81" s="72"/>
      <c r="D81" s="72"/>
      <c r="E81" s="73"/>
      <c r="F81" s="73"/>
      <c r="G81" s="73"/>
    </row>
    <row r="82" spans="1:7" ht="7.5" customHeight="1">
      <c r="A82" s="61"/>
      <c r="B82" s="61"/>
      <c r="C82" s="72"/>
      <c r="D82" s="72"/>
      <c r="E82" s="73"/>
      <c r="F82" s="73"/>
      <c r="G82" s="73"/>
    </row>
    <row r="83" spans="1:7" ht="21.75" customHeight="1">
      <c r="A83" s="443" t="s">
        <v>124</v>
      </c>
      <c r="B83" s="444"/>
      <c r="C83" s="444"/>
      <c r="D83" s="444"/>
      <c r="E83" s="444"/>
      <c r="F83" s="444"/>
      <c r="G83" s="445"/>
    </row>
    <row r="84" spans="1:7" ht="15">
      <c r="A84" s="307">
        <v>5</v>
      </c>
      <c r="B84" s="308"/>
      <c r="C84" s="308"/>
      <c r="D84" s="309" t="s">
        <v>116</v>
      </c>
      <c r="E84" s="310">
        <v>900000</v>
      </c>
      <c r="F84" s="310">
        <v>-700000</v>
      </c>
      <c r="G84" s="310">
        <v>200000</v>
      </c>
    </row>
    <row r="85" spans="1:7" ht="15">
      <c r="A85" s="361"/>
      <c r="B85" s="362">
        <v>53</v>
      </c>
      <c r="C85" s="361"/>
      <c r="D85" s="363" t="s">
        <v>117</v>
      </c>
      <c r="E85" s="364">
        <v>700000</v>
      </c>
      <c r="F85" s="364">
        <v>-700000</v>
      </c>
      <c r="G85" s="364">
        <v>0</v>
      </c>
    </row>
    <row r="86" spans="1:7" ht="15">
      <c r="A86" s="359"/>
      <c r="B86" s="359"/>
      <c r="C86" s="359">
        <v>532</v>
      </c>
      <c r="D86" s="311" t="s">
        <v>125</v>
      </c>
      <c r="E86" s="360">
        <v>700000</v>
      </c>
      <c r="F86" s="360">
        <v>-700000</v>
      </c>
      <c r="G86" s="360">
        <v>0</v>
      </c>
    </row>
    <row r="87" spans="1:7" ht="15">
      <c r="A87" s="365"/>
      <c r="B87" s="281">
        <v>54</v>
      </c>
      <c r="C87" s="366"/>
      <c r="D87" s="367" t="s">
        <v>220</v>
      </c>
      <c r="E87" s="368">
        <v>200000</v>
      </c>
      <c r="F87" s="368">
        <v>0</v>
      </c>
      <c r="G87" s="368">
        <v>200000</v>
      </c>
    </row>
    <row r="88" spans="1:7" ht="26.25">
      <c r="A88" s="359"/>
      <c r="B88" s="83"/>
      <c r="C88" s="97">
        <v>544</v>
      </c>
      <c r="D88" s="98" t="s">
        <v>221</v>
      </c>
      <c r="E88" s="360">
        <v>200000</v>
      </c>
      <c r="F88" s="360">
        <v>0</v>
      </c>
      <c r="G88" s="360">
        <v>200000</v>
      </c>
    </row>
  </sheetData>
  <sheetProtection selectLockedCells="1" selectUnlockedCells="1"/>
  <mergeCells count="5">
    <mergeCell ref="A35:G35"/>
    <mergeCell ref="A6:G6"/>
    <mergeCell ref="A45:G45"/>
    <mergeCell ref="A72:G72"/>
    <mergeCell ref="A83:G83"/>
  </mergeCells>
  <printOptions/>
  <pageMargins left="0.5511811023622047" right="0.35433070866141736" top="0.7480314960629921" bottom="0.7480314960629921" header="0.5118110236220472" footer="0.5118110236220472"/>
  <pageSetup fitToHeight="0" fitToWidth="1" horizontalDpi="300" verticalDpi="300" orientation="portrait" paperSize="9" scale="84" r:id="rId1"/>
  <rowBreaks count="1" manualBreakCount="1">
    <brk id="4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9"/>
  <sheetViews>
    <sheetView view="pageBreakPreview" zoomScale="90" zoomScaleNormal="95" zoomScaleSheetLayoutView="90" workbookViewId="0" topLeftCell="A55">
      <selection activeCell="D83" sqref="D83"/>
    </sheetView>
  </sheetViews>
  <sheetFormatPr defaultColWidth="9.140625" defaultRowHeight="15"/>
  <cols>
    <col min="1" max="1" width="2.7109375" style="16" customWidth="1"/>
    <col min="2" max="2" width="3.421875" style="74" customWidth="1"/>
    <col min="3" max="3" width="4.421875" style="74" customWidth="1"/>
    <col min="4" max="4" width="61.421875" style="0" customWidth="1"/>
    <col min="5" max="5" width="17.00390625" style="10" customWidth="1"/>
    <col min="6" max="7" width="15.421875" style="10" customWidth="1"/>
    <col min="8" max="8" width="0" style="0" hidden="1" customWidth="1"/>
  </cols>
  <sheetData>
    <row r="1" ht="15.75">
      <c r="A1" s="75" t="s">
        <v>61</v>
      </c>
    </row>
    <row r="2" spans="1:6" ht="21" customHeight="1">
      <c r="A2" s="76"/>
      <c r="D2" s="446" t="s">
        <v>62</v>
      </c>
      <c r="E2" s="446"/>
      <c r="F2" s="446"/>
    </row>
    <row r="3" spans="1:8" ht="33.75" customHeight="1">
      <c r="A3" s="447" t="s">
        <v>247</v>
      </c>
      <c r="B3" s="447"/>
      <c r="C3" s="447"/>
      <c r="D3" s="447"/>
      <c r="E3" s="447"/>
      <c r="F3" s="447"/>
      <c r="G3" s="447"/>
      <c r="H3" s="447"/>
    </row>
    <row r="5" spans="1:7" ht="67.5" customHeight="1">
      <c r="A5" s="77" t="s">
        <v>10</v>
      </c>
      <c r="B5" s="78" t="s">
        <v>11</v>
      </c>
      <c r="C5" s="78" t="s">
        <v>12</v>
      </c>
      <c r="D5" s="79" t="s">
        <v>63</v>
      </c>
      <c r="E5" s="8" t="s">
        <v>102</v>
      </c>
      <c r="F5" s="387" t="s">
        <v>225</v>
      </c>
      <c r="G5" s="387" t="s">
        <v>227</v>
      </c>
    </row>
    <row r="6" spans="1:7" ht="15">
      <c r="A6" s="79">
        <v>1</v>
      </c>
      <c r="B6" s="80">
        <v>2</v>
      </c>
      <c r="C6" s="80">
        <v>3</v>
      </c>
      <c r="D6" s="79">
        <v>4</v>
      </c>
      <c r="E6" s="81">
        <v>5</v>
      </c>
      <c r="F6" s="81">
        <v>6</v>
      </c>
      <c r="G6" s="81">
        <v>7</v>
      </c>
    </row>
    <row r="7" spans="1:7" ht="15">
      <c r="A7" s="82"/>
      <c r="B7" s="104"/>
      <c r="C7" s="104"/>
      <c r="D7" s="148" t="s">
        <v>64</v>
      </c>
      <c r="E7" s="149">
        <f>E8+E86</f>
        <v>26100000</v>
      </c>
      <c r="F7" s="149">
        <f>F8+F86</f>
        <v>-18538850</v>
      </c>
      <c r="G7" s="149">
        <f>G8+G86</f>
        <v>7561150</v>
      </c>
    </row>
    <row r="8" spans="1:7" ht="24.75" customHeight="1">
      <c r="A8" s="171"/>
      <c r="B8" s="172"/>
      <c r="C8" s="173"/>
      <c r="D8" s="174" t="s">
        <v>65</v>
      </c>
      <c r="E8" s="175">
        <f>E9</f>
        <v>1272500</v>
      </c>
      <c r="F8" s="175">
        <f>F9</f>
        <v>-357250</v>
      </c>
      <c r="G8" s="175">
        <f>G9</f>
        <v>915250</v>
      </c>
    </row>
    <row r="9" spans="1:7" ht="21" customHeight="1">
      <c r="A9" s="176"/>
      <c r="B9" s="177"/>
      <c r="C9" s="152"/>
      <c r="D9" s="153" t="s">
        <v>66</v>
      </c>
      <c r="E9" s="151">
        <f>E11</f>
        <v>1272500</v>
      </c>
      <c r="F9" s="151">
        <f>F11</f>
        <v>-357250</v>
      </c>
      <c r="G9" s="151">
        <f>G11</f>
        <v>915250</v>
      </c>
    </row>
    <row r="10" spans="1:7" ht="15">
      <c r="A10" s="82"/>
      <c r="B10" s="83"/>
      <c r="C10" s="84"/>
      <c r="D10" s="85" t="s">
        <v>67</v>
      </c>
      <c r="E10" s="86"/>
      <c r="F10" s="86"/>
      <c r="G10" s="86"/>
    </row>
    <row r="11" spans="1:7" ht="30">
      <c r="A11" s="154"/>
      <c r="B11" s="155"/>
      <c r="C11" s="156"/>
      <c r="D11" s="157" t="s">
        <v>141</v>
      </c>
      <c r="E11" s="158">
        <f>E12+E33+E38+E43+E49+E55+E60+E65+E71+E76+E81</f>
        <v>1272500</v>
      </c>
      <c r="F11" s="158">
        <f>F12+F33+F38+F43+F49+F55+F60+F65+F71+F76+F81</f>
        <v>-357250</v>
      </c>
      <c r="G11" s="158">
        <f>G12+G33+G38+G43+G49+G55+G60+G65+G71+G76+G81</f>
        <v>915250</v>
      </c>
    </row>
    <row r="12" spans="1:7" ht="15">
      <c r="A12" s="159"/>
      <c r="B12" s="160"/>
      <c r="C12" s="161"/>
      <c r="D12" s="162" t="s">
        <v>92</v>
      </c>
      <c r="E12" s="163">
        <f>E14+E30+E27</f>
        <v>482000</v>
      </c>
      <c r="F12" s="163">
        <f>F14+F30+F27</f>
        <v>179850</v>
      </c>
      <c r="G12" s="163">
        <f aca="true" t="shared" si="0" ref="G12:G70">SUM(E12+F12)</f>
        <v>661850</v>
      </c>
    </row>
    <row r="13" spans="1:7" ht="15">
      <c r="A13" s="87"/>
      <c r="B13" s="88"/>
      <c r="C13" s="89"/>
      <c r="D13" s="85" t="s">
        <v>15</v>
      </c>
      <c r="E13" s="90">
        <v>482000</v>
      </c>
      <c r="F13" s="90">
        <v>176700</v>
      </c>
      <c r="G13" s="90">
        <f t="shared" si="0"/>
        <v>658700</v>
      </c>
    </row>
    <row r="14" spans="1:7" ht="15">
      <c r="A14" s="91">
        <v>3</v>
      </c>
      <c r="B14" s="92"/>
      <c r="C14" s="93"/>
      <c r="D14" s="94" t="s">
        <v>35</v>
      </c>
      <c r="E14" s="90">
        <f>E15+E18+E24</f>
        <v>282000</v>
      </c>
      <c r="F14" s="90">
        <f>F15+F18+F24</f>
        <v>176700</v>
      </c>
      <c r="G14" s="90">
        <f t="shared" si="0"/>
        <v>458700</v>
      </c>
    </row>
    <row r="15" spans="1:7" ht="15">
      <c r="A15" s="91"/>
      <c r="B15" s="95">
        <v>31</v>
      </c>
      <c r="C15" s="93"/>
      <c r="D15" s="94" t="s">
        <v>36</v>
      </c>
      <c r="E15" s="90">
        <f>SUM(E16:E17)</f>
        <v>90000</v>
      </c>
      <c r="F15" s="90">
        <f>SUM(F16:F17)</f>
        <v>600</v>
      </c>
      <c r="G15" s="90">
        <f t="shared" si="0"/>
        <v>90600</v>
      </c>
    </row>
    <row r="16" spans="1:7" ht="15">
      <c r="A16" s="96"/>
      <c r="B16" s="95"/>
      <c r="C16" s="97">
        <v>311</v>
      </c>
      <c r="D16" s="98" t="s">
        <v>37</v>
      </c>
      <c r="E16" s="86">
        <v>77000</v>
      </c>
      <c r="F16" s="86">
        <v>200</v>
      </c>
      <c r="G16" s="86">
        <f t="shared" si="0"/>
        <v>77200</v>
      </c>
    </row>
    <row r="17" spans="1:7" ht="15">
      <c r="A17" s="96"/>
      <c r="B17" s="92"/>
      <c r="C17" s="97">
        <v>313</v>
      </c>
      <c r="D17" s="98" t="s">
        <v>39</v>
      </c>
      <c r="E17" s="86">
        <v>13000</v>
      </c>
      <c r="F17" s="86">
        <v>400</v>
      </c>
      <c r="G17" s="86">
        <f t="shared" si="0"/>
        <v>13400</v>
      </c>
    </row>
    <row r="18" spans="1:7" ht="15">
      <c r="A18" s="96"/>
      <c r="B18" s="95">
        <v>32</v>
      </c>
      <c r="C18" s="93"/>
      <c r="D18" s="94" t="s">
        <v>40</v>
      </c>
      <c r="E18" s="99">
        <f>SUM(E19:E23)</f>
        <v>172000</v>
      </c>
      <c r="F18" s="99">
        <f>SUM(F19:F23)</f>
        <v>188800</v>
      </c>
      <c r="G18" s="99">
        <f t="shared" si="0"/>
        <v>360800</v>
      </c>
    </row>
    <row r="19" spans="1:7" ht="15">
      <c r="A19" s="91"/>
      <c r="B19" s="92"/>
      <c r="C19" s="97">
        <v>321</v>
      </c>
      <c r="D19" s="98" t="s">
        <v>68</v>
      </c>
      <c r="E19" s="86">
        <v>5000</v>
      </c>
      <c r="F19" s="86">
        <v>5000</v>
      </c>
      <c r="G19" s="86">
        <f t="shared" si="0"/>
        <v>10000</v>
      </c>
    </row>
    <row r="20" spans="1:7" ht="15">
      <c r="A20" s="96"/>
      <c r="B20" s="95"/>
      <c r="C20" s="97">
        <v>322</v>
      </c>
      <c r="D20" s="98" t="s">
        <v>42</v>
      </c>
      <c r="E20" s="86">
        <v>17000</v>
      </c>
      <c r="F20" s="86">
        <v>14800</v>
      </c>
      <c r="G20" s="86">
        <f t="shared" si="0"/>
        <v>31800</v>
      </c>
    </row>
    <row r="21" spans="1:7" ht="15">
      <c r="A21" s="96"/>
      <c r="B21" s="92"/>
      <c r="C21" s="97">
        <v>323</v>
      </c>
      <c r="D21" s="98" t="s">
        <v>43</v>
      </c>
      <c r="E21" s="86">
        <v>50000</v>
      </c>
      <c r="F21" s="86">
        <v>65500</v>
      </c>
      <c r="G21" s="86">
        <f t="shared" si="0"/>
        <v>115500</v>
      </c>
    </row>
    <row r="22" spans="1:7" ht="15">
      <c r="A22" s="96"/>
      <c r="B22" s="92"/>
      <c r="C22" s="97">
        <v>324</v>
      </c>
      <c r="D22" s="98" t="s">
        <v>89</v>
      </c>
      <c r="E22" s="86">
        <v>10000</v>
      </c>
      <c r="F22" s="86">
        <v>-10000</v>
      </c>
      <c r="G22" s="86">
        <f t="shared" si="0"/>
        <v>0</v>
      </c>
    </row>
    <row r="23" spans="1:7" ht="15">
      <c r="A23" s="96"/>
      <c r="B23" s="92"/>
      <c r="C23" s="97">
        <v>329</v>
      </c>
      <c r="D23" s="98" t="s">
        <v>45</v>
      </c>
      <c r="E23" s="86">
        <v>90000</v>
      </c>
      <c r="F23" s="86">
        <v>113500</v>
      </c>
      <c r="G23" s="86">
        <f t="shared" si="0"/>
        <v>203500</v>
      </c>
    </row>
    <row r="24" spans="1:7" ht="15">
      <c r="A24" s="103"/>
      <c r="B24" s="104">
        <v>34</v>
      </c>
      <c r="C24" s="93"/>
      <c r="D24" s="94" t="s">
        <v>46</v>
      </c>
      <c r="E24" s="86">
        <v>20000</v>
      </c>
      <c r="F24" s="86">
        <v>-12700</v>
      </c>
      <c r="G24" s="86">
        <f t="shared" si="0"/>
        <v>7300</v>
      </c>
    </row>
    <row r="25" spans="1:7" ht="15">
      <c r="A25" s="392"/>
      <c r="B25" s="391"/>
      <c r="C25" s="238">
        <v>342</v>
      </c>
      <c r="D25" s="98" t="s">
        <v>246</v>
      </c>
      <c r="E25" s="111">
        <v>0</v>
      </c>
      <c r="F25" s="111">
        <v>2300</v>
      </c>
      <c r="G25" s="111">
        <v>2300</v>
      </c>
    </row>
    <row r="26" spans="1:7" ht="15">
      <c r="A26" s="103"/>
      <c r="B26" s="83"/>
      <c r="C26" s="97">
        <v>343</v>
      </c>
      <c r="D26" s="98" t="s">
        <v>47</v>
      </c>
      <c r="E26" s="86">
        <v>20000</v>
      </c>
      <c r="F26" s="86">
        <v>-15000</v>
      </c>
      <c r="G26" s="86">
        <f t="shared" si="0"/>
        <v>5000</v>
      </c>
    </row>
    <row r="27" spans="1:7" ht="15">
      <c r="A27" s="82">
        <v>4</v>
      </c>
      <c r="B27" s="83"/>
      <c r="C27" s="93"/>
      <c r="D27" s="94" t="s">
        <v>53</v>
      </c>
      <c r="E27" s="86">
        <v>0</v>
      </c>
      <c r="F27" s="86">
        <v>3150</v>
      </c>
      <c r="G27" s="86">
        <f t="shared" si="0"/>
        <v>3150</v>
      </c>
    </row>
    <row r="28" spans="1:7" ht="15">
      <c r="A28" s="103"/>
      <c r="B28" s="104">
        <v>42</v>
      </c>
      <c r="C28" s="93"/>
      <c r="D28" s="94" t="s">
        <v>71</v>
      </c>
      <c r="E28" s="86">
        <v>0</v>
      </c>
      <c r="F28" s="86">
        <v>3150</v>
      </c>
      <c r="G28" s="86">
        <f t="shared" si="0"/>
        <v>3150</v>
      </c>
    </row>
    <row r="29" spans="1:7" ht="15">
      <c r="A29" s="103"/>
      <c r="B29" s="83"/>
      <c r="C29" s="97">
        <v>422</v>
      </c>
      <c r="D29" s="98" t="s">
        <v>58</v>
      </c>
      <c r="E29" s="86">
        <v>0</v>
      </c>
      <c r="F29" s="86">
        <v>3150</v>
      </c>
      <c r="G29" s="86">
        <f t="shared" si="0"/>
        <v>3150</v>
      </c>
    </row>
    <row r="30" spans="1:7" ht="15">
      <c r="A30" s="82">
        <v>5</v>
      </c>
      <c r="B30" s="104"/>
      <c r="C30" s="358"/>
      <c r="D30" s="85" t="s">
        <v>116</v>
      </c>
      <c r="E30" s="99">
        <v>200000</v>
      </c>
      <c r="F30" s="99">
        <v>0</v>
      </c>
      <c r="G30" s="99">
        <f t="shared" si="0"/>
        <v>200000</v>
      </c>
    </row>
    <row r="31" spans="1:7" ht="15">
      <c r="A31" s="82"/>
      <c r="B31" s="104">
        <v>54</v>
      </c>
      <c r="C31" s="358"/>
      <c r="D31" s="85" t="s">
        <v>220</v>
      </c>
      <c r="E31" s="99">
        <v>200000</v>
      </c>
      <c r="F31" s="99">
        <v>0</v>
      </c>
      <c r="G31" s="99">
        <f t="shared" si="0"/>
        <v>200000</v>
      </c>
    </row>
    <row r="32" spans="1:7" ht="26.25">
      <c r="A32" s="103"/>
      <c r="B32" s="83"/>
      <c r="C32" s="97">
        <v>544</v>
      </c>
      <c r="D32" s="98" t="s">
        <v>221</v>
      </c>
      <c r="E32" s="86">
        <v>200000</v>
      </c>
      <c r="F32" s="86">
        <v>0</v>
      </c>
      <c r="G32" s="86">
        <f t="shared" si="0"/>
        <v>200000</v>
      </c>
    </row>
    <row r="33" spans="1:7" ht="15">
      <c r="A33" s="166"/>
      <c r="B33" s="164"/>
      <c r="C33" s="161"/>
      <c r="D33" s="162" t="s">
        <v>216</v>
      </c>
      <c r="E33" s="165">
        <f>E35</f>
        <v>5000</v>
      </c>
      <c r="F33" s="165">
        <f>F35</f>
        <v>0</v>
      </c>
      <c r="G33" s="165">
        <f t="shared" si="0"/>
        <v>5000</v>
      </c>
    </row>
    <row r="34" spans="1:7" ht="15">
      <c r="A34" s="96"/>
      <c r="B34" s="92"/>
      <c r="C34" s="100"/>
      <c r="D34" s="85" t="s">
        <v>15</v>
      </c>
      <c r="E34" s="34">
        <v>5000</v>
      </c>
      <c r="F34" s="34">
        <v>0</v>
      </c>
      <c r="G34" s="34">
        <f t="shared" si="0"/>
        <v>5000</v>
      </c>
    </row>
    <row r="35" spans="1:7" ht="15">
      <c r="A35" s="91">
        <v>3</v>
      </c>
      <c r="B35" s="92"/>
      <c r="C35" s="93"/>
      <c r="D35" s="94" t="s">
        <v>35</v>
      </c>
      <c r="E35" s="99">
        <f>E36</f>
        <v>5000</v>
      </c>
      <c r="F35" s="99">
        <v>0</v>
      </c>
      <c r="G35" s="99">
        <f t="shared" si="0"/>
        <v>5000</v>
      </c>
    </row>
    <row r="36" spans="1:7" ht="15">
      <c r="A36" s="96"/>
      <c r="B36" s="95">
        <v>32</v>
      </c>
      <c r="C36" s="93"/>
      <c r="D36" s="94" t="s">
        <v>40</v>
      </c>
      <c r="E36" s="99">
        <f>E37</f>
        <v>5000</v>
      </c>
      <c r="F36" s="99">
        <v>0</v>
      </c>
      <c r="G36" s="99">
        <f t="shared" si="0"/>
        <v>5000</v>
      </c>
    </row>
    <row r="37" spans="1:7" ht="15">
      <c r="A37" s="96"/>
      <c r="B37" s="92"/>
      <c r="C37" s="97">
        <v>329</v>
      </c>
      <c r="D37" s="98" t="s">
        <v>45</v>
      </c>
      <c r="E37" s="86">
        <v>5000</v>
      </c>
      <c r="F37" s="86">
        <v>0</v>
      </c>
      <c r="G37" s="86">
        <f t="shared" si="0"/>
        <v>5000</v>
      </c>
    </row>
    <row r="38" spans="1:7" ht="15">
      <c r="A38" s="166"/>
      <c r="B38" s="164"/>
      <c r="C38" s="167"/>
      <c r="D38" s="162" t="s">
        <v>93</v>
      </c>
      <c r="E38" s="165">
        <f>E40</f>
        <v>2500</v>
      </c>
      <c r="F38" s="165">
        <f>F40</f>
        <v>0</v>
      </c>
      <c r="G38" s="168">
        <f t="shared" si="0"/>
        <v>2500</v>
      </c>
    </row>
    <row r="39" spans="1:7" ht="15">
      <c r="A39" s="101"/>
      <c r="B39" s="102"/>
      <c r="C39" s="89"/>
      <c r="D39" s="85" t="s">
        <v>15</v>
      </c>
      <c r="E39" s="49">
        <v>2500</v>
      </c>
      <c r="F39" s="49">
        <v>0</v>
      </c>
      <c r="G39" s="49">
        <f t="shared" si="0"/>
        <v>2500</v>
      </c>
    </row>
    <row r="40" spans="1:7" ht="15">
      <c r="A40" s="91">
        <v>3</v>
      </c>
      <c r="B40" s="92"/>
      <c r="C40" s="93"/>
      <c r="D40" s="94" t="s">
        <v>35</v>
      </c>
      <c r="E40" s="99">
        <f>E41</f>
        <v>2500</v>
      </c>
      <c r="F40" s="99">
        <v>0</v>
      </c>
      <c r="G40" s="99">
        <f t="shared" si="0"/>
        <v>2500</v>
      </c>
    </row>
    <row r="41" spans="1:7" ht="15">
      <c r="A41" s="103"/>
      <c r="B41" s="104">
        <v>38</v>
      </c>
      <c r="C41" s="93"/>
      <c r="D41" s="94" t="s">
        <v>50</v>
      </c>
      <c r="E41" s="99">
        <f>E42</f>
        <v>2500</v>
      </c>
      <c r="F41" s="99">
        <v>0</v>
      </c>
      <c r="G41" s="99">
        <f t="shared" si="0"/>
        <v>2500</v>
      </c>
    </row>
    <row r="42" spans="1:7" ht="15">
      <c r="A42" s="103"/>
      <c r="B42" s="83"/>
      <c r="C42" s="97">
        <v>381</v>
      </c>
      <c r="D42" s="98" t="s">
        <v>51</v>
      </c>
      <c r="E42" s="86">
        <v>2500</v>
      </c>
      <c r="F42" s="86">
        <v>0</v>
      </c>
      <c r="G42" s="86">
        <f t="shared" si="0"/>
        <v>2500</v>
      </c>
    </row>
    <row r="43" spans="1:7" ht="15">
      <c r="A43" s="169"/>
      <c r="B43" s="170"/>
      <c r="C43" s="167"/>
      <c r="D43" s="162" t="s">
        <v>112</v>
      </c>
      <c r="E43" s="165">
        <f>E45</f>
        <v>30000</v>
      </c>
      <c r="F43" s="165">
        <f>F45</f>
        <v>18000</v>
      </c>
      <c r="G43" s="165">
        <f t="shared" si="0"/>
        <v>48000</v>
      </c>
    </row>
    <row r="44" spans="1:7" ht="15">
      <c r="A44" s="105"/>
      <c r="B44" s="106"/>
      <c r="C44" s="107"/>
      <c r="D44" s="85" t="s">
        <v>15</v>
      </c>
      <c r="E44" s="49">
        <v>30000</v>
      </c>
      <c r="F44" s="49">
        <v>18000</v>
      </c>
      <c r="G44" s="49">
        <f t="shared" si="0"/>
        <v>48000</v>
      </c>
    </row>
    <row r="45" spans="1:7" ht="15">
      <c r="A45" s="108">
        <v>3</v>
      </c>
      <c r="B45" s="83"/>
      <c r="C45" s="93"/>
      <c r="D45" s="94" t="s">
        <v>35</v>
      </c>
      <c r="E45" s="99">
        <v>30000</v>
      </c>
      <c r="F45" s="99">
        <f>F46</f>
        <v>18000</v>
      </c>
      <c r="G45" s="99">
        <f t="shared" si="0"/>
        <v>48000</v>
      </c>
    </row>
    <row r="46" spans="1:7" ht="15">
      <c r="A46" s="108"/>
      <c r="B46" s="104">
        <v>32</v>
      </c>
      <c r="C46" s="93"/>
      <c r="D46" s="94" t="s">
        <v>40</v>
      </c>
      <c r="E46" s="99">
        <f>SUM(E48:E48)</f>
        <v>30000</v>
      </c>
      <c r="F46" s="99">
        <v>18000</v>
      </c>
      <c r="G46" s="99">
        <f t="shared" si="0"/>
        <v>48000</v>
      </c>
    </row>
    <row r="47" spans="1:7" ht="15">
      <c r="A47" s="108"/>
      <c r="B47" s="391"/>
      <c r="C47" s="238">
        <v>323</v>
      </c>
      <c r="D47" s="98" t="s">
        <v>43</v>
      </c>
      <c r="E47" s="111">
        <v>0</v>
      </c>
      <c r="F47" s="111">
        <v>48000</v>
      </c>
      <c r="G47" s="111">
        <v>48000</v>
      </c>
    </row>
    <row r="48" spans="1:7" ht="15">
      <c r="A48" s="109"/>
      <c r="B48" s="83"/>
      <c r="C48" s="97">
        <v>329</v>
      </c>
      <c r="D48" s="98" t="s">
        <v>45</v>
      </c>
      <c r="E48" s="86">
        <v>30000</v>
      </c>
      <c r="F48" s="86">
        <v>-30000</v>
      </c>
      <c r="G48" s="86">
        <f t="shared" si="0"/>
        <v>0</v>
      </c>
    </row>
    <row r="49" spans="1:7" ht="15">
      <c r="A49" s="169"/>
      <c r="B49" s="170"/>
      <c r="C49" s="167"/>
      <c r="D49" s="162" t="s">
        <v>111</v>
      </c>
      <c r="E49" s="165">
        <f>E51</f>
        <v>38000</v>
      </c>
      <c r="F49" s="165">
        <f>F51</f>
        <v>40500</v>
      </c>
      <c r="G49" s="165">
        <f t="shared" si="0"/>
        <v>78500</v>
      </c>
    </row>
    <row r="50" spans="1:7" s="1" customFormat="1" ht="15">
      <c r="A50" s="105"/>
      <c r="B50" s="106"/>
      <c r="C50" s="107"/>
      <c r="D50" s="85" t="s">
        <v>15</v>
      </c>
      <c r="E50" s="49">
        <v>38000</v>
      </c>
      <c r="F50" s="49">
        <v>40500</v>
      </c>
      <c r="G50" s="49">
        <f t="shared" si="0"/>
        <v>78500</v>
      </c>
    </row>
    <row r="51" spans="1:7" ht="15">
      <c r="A51" s="108">
        <v>3</v>
      </c>
      <c r="B51" s="83"/>
      <c r="C51" s="93"/>
      <c r="D51" s="94" t="s">
        <v>35</v>
      </c>
      <c r="E51" s="99">
        <v>38000</v>
      </c>
      <c r="F51" s="99">
        <f>F52</f>
        <v>40500</v>
      </c>
      <c r="G51" s="99">
        <f t="shared" si="0"/>
        <v>78500</v>
      </c>
    </row>
    <row r="52" spans="1:7" ht="15">
      <c r="A52" s="108"/>
      <c r="B52" s="104">
        <v>32</v>
      </c>
      <c r="C52" s="93"/>
      <c r="D52" s="94" t="s">
        <v>40</v>
      </c>
      <c r="E52" s="99">
        <f>SUM(E53:E54)</f>
        <v>38000</v>
      </c>
      <c r="F52" s="99">
        <v>40500</v>
      </c>
      <c r="G52" s="99">
        <f t="shared" si="0"/>
        <v>78500</v>
      </c>
    </row>
    <row r="53" spans="1:7" ht="15">
      <c r="A53" s="108"/>
      <c r="B53" s="104"/>
      <c r="C53" s="238">
        <v>323</v>
      </c>
      <c r="D53" s="98" t="s">
        <v>43</v>
      </c>
      <c r="E53" s="111">
        <v>3000</v>
      </c>
      <c r="F53" s="99">
        <v>0</v>
      </c>
      <c r="G53" s="99">
        <f t="shared" si="0"/>
        <v>3000</v>
      </c>
    </row>
    <row r="54" spans="1:7" ht="15">
      <c r="A54" s="109"/>
      <c r="B54" s="83"/>
      <c r="C54" s="97">
        <v>329</v>
      </c>
      <c r="D54" s="98" t="s">
        <v>45</v>
      </c>
      <c r="E54" s="86">
        <v>35000</v>
      </c>
      <c r="F54" s="86">
        <v>40500</v>
      </c>
      <c r="G54" s="86">
        <f t="shared" si="0"/>
        <v>75500</v>
      </c>
    </row>
    <row r="55" spans="1:7" ht="15">
      <c r="A55" s="169"/>
      <c r="B55" s="170"/>
      <c r="C55" s="167"/>
      <c r="D55" s="162" t="s">
        <v>113</v>
      </c>
      <c r="E55" s="165">
        <f>E57</f>
        <v>15000</v>
      </c>
      <c r="F55" s="165">
        <f>F57</f>
        <v>0</v>
      </c>
      <c r="G55" s="165">
        <f t="shared" si="0"/>
        <v>15000</v>
      </c>
    </row>
    <row r="56" spans="1:7" ht="15">
      <c r="A56" s="105"/>
      <c r="B56" s="106"/>
      <c r="C56" s="107"/>
      <c r="D56" s="85" t="s">
        <v>15</v>
      </c>
      <c r="E56" s="49">
        <v>15000</v>
      </c>
      <c r="F56" s="49">
        <v>0</v>
      </c>
      <c r="G56" s="49">
        <f t="shared" si="0"/>
        <v>15000</v>
      </c>
    </row>
    <row r="57" spans="1:7" ht="15">
      <c r="A57" s="108">
        <v>3</v>
      </c>
      <c r="B57" s="83"/>
      <c r="C57" s="93"/>
      <c r="D57" s="94" t="s">
        <v>35</v>
      </c>
      <c r="E57" s="99">
        <v>15000</v>
      </c>
      <c r="F57" s="99">
        <f>F58</f>
        <v>0</v>
      </c>
      <c r="G57" s="99">
        <f t="shared" si="0"/>
        <v>15000</v>
      </c>
    </row>
    <row r="58" spans="1:7" ht="15">
      <c r="A58" s="108"/>
      <c r="B58" s="104">
        <v>32</v>
      </c>
      <c r="C58" s="93"/>
      <c r="D58" s="94" t="s">
        <v>40</v>
      </c>
      <c r="E58" s="99">
        <f>SUM(E59:E59)</f>
        <v>15000</v>
      </c>
      <c r="F58" s="99">
        <v>0</v>
      </c>
      <c r="G58" s="99">
        <f t="shared" si="0"/>
        <v>15000</v>
      </c>
    </row>
    <row r="59" spans="1:7" ht="15">
      <c r="A59" s="109"/>
      <c r="B59" s="83"/>
      <c r="C59" s="97">
        <v>329</v>
      </c>
      <c r="D59" s="98" t="s">
        <v>45</v>
      </c>
      <c r="E59" s="86">
        <v>15000</v>
      </c>
      <c r="F59" s="86">
        <v>0</v>
      </c>
      <c r="G59" s="86">
        <f t="shared" si="0"/>
        <v>15000</v>
      </c>
    </row>
    <row r="60" spans="1:7" ht="26.25">
      <c r="A60" s="235"/>
      <c r="B60" s="236"/>
      <c r="C60" s="236"/>
      <c r="D60" s="237" t="s">
        <v>191</v>
      </c>
      <c r="E60" s="352">
        <f>E62</f>
        <v>300000</v>
      </c>
      <c r="F60" s="352">
        <f>F62</f>
        <v>-300000</v>
      </c>
      <c r="G60" s="352">
        <f t="shared" si="0"/>
        <v>0</v>
      </c>
    </row>
    <row r="61" spans="1:7" ht="15">
      <c r="A61" s="79"/>
      <c r="B61" s="80"/>
      <c r="C61" s="80"/>
      <c r="D61" s="85" t="s">
        <v>15</v>
      </c>
      <c r="E61" s="86">
        <v>300000</v>
      </c>
      <c r="F61" s="86">
        <v>-300000</v>
      </c>
      <c r="G61" s="86">
        <f t="shared" si="0"/>
        <v>0</v>
      </c>
    </row>
    <row r="62" spans="1:7" ht="15">
      <c r="A62" s="79">
        <v>5</v>
      </c>
      <c r="B62" s="80"/>
      <c r="C62" s="80"/>
      <c r="D62" s="85" t="s">
        <v>116</v>
      </c>
      <c r="E62" s="86">
        <v>300000</v>
      </c>
      <c r="F62" s="86">
        <v>-300000</v>
      </c>
      <c r="G62" s="86">
        <f t="shared" si="0"/>
        <v>0</v>
      </c>
    </row>
    <row r="63" spans="1:7" ht="15">
      <c r="A63" s="79"/>
      <c r="B63" s="80">
        <v>53</v>
      </c>
      <c r="C63" s="80"/>
      <c r="D63" s="85" t="s">
        <v>117</v>
      </c>
      <c r="E63" s="86">
        <v>300000</v>
      </c>
      <c r="F63" s="86">
        <v>-300000</v>
      </c>
      <c r="G63" s="86">
        <f t="shared" si="0"/>
        <v>0</v>
      </c>
    </row>
    <row r="64" spans="1:7" ht="15">
      <c r="A64" s="79"/>
      <c r="B64" s="80"/>
      <c r="C64" s="80">
        <v>532</v>
      </c>
      <c r="D64" s="85" t="s">
        <v>118</v>
      </c>
      <c r="E64" s="86">
        <v>300000</v>
      </c>
      <c r="F64" s="86">
        <v>-300000</v>
      </c>
      <c r="G64" s="86">
        <f t="shared" si="0"/>
        <v>0</v>
      </c>
    </row>
    <row r="65" spans="1:7" ht="15">
      <c r="A65" s="235"/>
      <c r="B65" s="236"/>
      <c r="C65" s="236"/>
      <c r="D65" s="237" t="s">
        <v>192</v>
      </c>
      <c r="E65" s="352">
        <f>E68</f>
        <v>400000</v>
      </c>
      <c r="F65" s="352">
        <f>F68</f>
        <v>-400000</v>
      </c>
      <c r="G65" s="352">
        <f t="shared" si="0"/>
        <v>0</v>
      </c>
    </row>
    <row r="66" spans="1:7" ht="15">
      <c r="A66" s="79"/>
      <c r="B66" s="80"/>
      <c r="C66" s="80"/>
      <c r="D66" s="85" t="s">
        <v>15</v>
      </c>
      <c r="E66" s="86">
        <v>200000</v>
      </c>
      <c r="F66" s="86">
        <v>-200000</v>
      </c>
      <c r="G66" s="86">
        <f t="shared" si="0"/>
        <v>0</v>
      </c>
    </row>
    <row r="67" spans="1:7" ht="15">
      <c r="A67" s="79"/>
      <c r="B67" s="80"/>
      <c r="C67" s="80"/>
      <c r="D67" s="85" t="s">
        <v>134</v>
      </c>
      <c r="E67" s="86">
        <v>200000</v>
      </c>
      <c r="F67" s="86">
        <v>-200000</v>
      </c>
      <c r="G67" s="86">
        <f t="shared" si="0"/>
        <v>0</v>
      </c>
    </row>
    <row r="68" spans="1:7" ht="15">
      <c r="A68" s="79">
        <v>5</v>
      </c>
      <c r="B68" s="80"/>
      <c r="C68" s="80"/>
      <c r="D68" s="85" t="s">
        <v>116</v>
      </c>
      <c r="E68" s="86">
        <v>400000</v>
      </c>
      <c r="F68" s="86">
        <v>-400000</v>
      </c>
      <c r="G68" s="86">
        <f t="shared" si="0"/>
        <v>0</v>
      </c>
    </row>
    <row r="69" spans="1:7" ht="15">
      <c r="A69" s="79"/>
      <c r="B69" s="80">
        <v>53</v>
      </c>
      <c r="C69" s="80"/>
      <c r="D69" s="85" t="s">
        <v>117</v>
      </c>
      <c r="E69" s="86">
        <v>400000</v>
      </c>
      <c r="F69" s="86">
        <v>-400000</v>
      </c>
      <c r="G69" s="86">
        <f t="shared" si="0"/>
        <v>0</v>
      </c>
    </row>
    <row r="70" spans="1:7" ht="15">
      <c r="A70" s="79"/>
      <c r="B70" s="80"/>
      <c r="C70" s="80">
        <v>532</v>
      </c>
      <c r="D70" s="85" t="s">
        <v>118</v>
      </c>
      <c r="E70" s="86">
        <v>400000</v>
      </c>
      <c r="F70" s="86">
        <v>-400000</v>
      </c>
      <c r="G70" s="86">
        <f t="shared" si="0"/>
        <v>0</v>
      </c>
    </row>
    <row r="71" spans="1:7" ht="15">
      <c r="A71" s="235"/>
      <c r="B71" s="236"/>
      <c r="C71" s="236"/>
      <c r="D71" s="237" t="s">
        <v>245</v>
      </c>
      <c r="E71" s="352">
        <f>E73</f>
        <v>0</v>
      </c>
      <c r="F71" s="352">
        <f>F73</f>
        <v>32000</v>
      </c>
      <c r="G71" s="352">
        <f aca="true" t="shared" si="1" ref="G71:G85">SUM(E71+F71)</f>
        <v>32000</v>
      </c>
    </row>
    <row r="72" spans="1:7" ht="15">
      <c r="A72" s="79"/>
      <c r="B72" s="80"/>
      <c r="C72" s="80"/>
      <c r="D72" s="85" t="s">
        <v>15</v>
      </c>
      <c r="E72" s="86">
        <v>0</v>
      </c>
      <c r="F72" s="86">
        <v>32000</v>
      </c>
      <c r="G72" s="86">
        <f t="shared" si="1"/>
        <v>32000</v>
      </c>
    </row>
    <row r="73" spans="1:7" ht="15">
      <c r="A73" s="79">
        <v>5</v>
      </c>
      <c r="B73" s="80"/>
      <c r="C73" s="80"/>
      <c r="D73" s="85" t="s">
        <v>116</v>
      </c>
      <c r="E73" s="86">
        <v>0</v>
      </c>
      <c r="F73" s="86">
        <v>32000</v>
      </c>
      <c r="G73" s="86">
        <f t="shared" si="1"/>
        <v>32000</v>
      </c>
    </row>
    <row r="74" spans="1:7" ht="15">
      <c r="A74" s="79"/>
      <c r="B74" s="80">
        <v>53</v>
      </c>
      <c r="C74" s="80"/>
      <c r="D74" s="85" t="s">
        <v>117</v>
      </c>
      <c r="E74" s="86">
        <v>0</v>
      </c>
      <c r="F74" s="86">
        <v>32000</v>
      </c>
      <c r="G74" s="86">
        <f t="shared" si="1"/>
        <v>32000</v>
      </c>
    </row>
    <row r="75" spans="1:7" ht="15">
      <c r="A75" s="79"/>
      <c r="B75" s="80"/>
      <c r="C75" s="80">
        <v>532</v>
      </c>
      <c r="D75" s="85" t="s">
        <v>118</v>
      </c>
      <c r="E75" s="86">
        <v>0</v>
      </c>
      <c r="F75" s="86">
        <v>32000</v>
      </c>
      <c r="G75" s="86">
        <f t="shared" si="1"/>
        <v>32000</v>
      </c>
    </row>
    <row r="76" spans="1:7" ht="15">
      <c r="A76" s="235"/>
      <c r="B76" s="236"/>
      <c r="C76" s="236"/>
      <c r="D76" s="237" t="s">
        <v>244</v>
      </c>
      <c r="E76" s="352">
        <f>E78</f>
        <v>0</v>
      </c>
      <c r="F76" s="352">
        <f>F78</f>
        <v>48400</v>
      </c>
      <c r="G76" s="352">
        <f t="shared" si="1"/>
        <v>48400</v>
      </c>
    </row>
    <row r="77" spans="1:7" ht="15">
      <c r="A77" s="79"/>
      <c r="B77" s="80"/>
      <c r="C77" s="80"/>
      <c r="D77" s="85" t="s">
        <v>15</v>
      </c>
      <c r="E77" s="86">
        <v>0</v>
      </c>
      <c r="F77" s="86">
        <v>48400</v>
      </c>
      <c r="G77" s="86">
        <f t="shared" si="1"/>
        <v>48400</v>
      </c>
    </row>
    <row r="78" spans="1:7" ht="15">
      <c r="A78" s="79">
        <v>5</v>
      </c>
      <c r="B78" s="80"/>
      <c r="C78" s="80"/>
      <c r="D78" s="85" t="s">
        <v>116</v>
      </c>
      <c r="E78" s="86">
        <v>0</v>
      </c>
      <c r="F78" s="86">
        <v>48400</v>
      </c>
      <c r="G78" s="86">
        <f t="shared" si="1"/>
        <v>48400</v>
      </c>
    </row>
    <row r="79" spans="1:7" ht="15">
      <c r="A79" s="79"/>
      <c r="B79" s="80">
        <v>53</v>
      </c>
      <c r="C79" s="80"/>
      <c r="D79" s="85" t="s">
        <v>117</v>
      </c>
      <c r="E79" s="86">
        <v>0</v>
      </c>
      <c r="F79" s="86">
        <v>48400</v>
      </c>
      <c r="G79" s="86">
        <f t="shared" si="1"/>
        <v>48400</v>
      </c>
    </row>
    <row r="80" spans="1:7" ht="15">
      <c r="A80" s="79"/>
      <c r="B80" s="80"/>
      <c r="C80" s="80">
        <v>532</v>
      </c>
      <c r="D80" s="85" t="s">
        <v>118</v>
      </c>
      <c r="E80" s="86">
        <v>0</v>
      </c>
      <c r="F80" s="86">
        <v>48400</v>
      </c>
      <c r="G80" s="86">
        <f t="shared" si="1"/>
        <v>48400</v>
      </c>
    </row>
    <row r="81" spans="1:7" ht="26.25">
      <c r="A81" s="235"/>
      <c r="B81" s="236"/>
      <c r="C81" s="236"/>
      <c r="D81" s="237" t="s">
        <v>243</v>
      </c>
      <c r="E81" s="352">
        <f>E83</f>
        <v>0</v>
      </c>
      <c r="F81" s="352">
        <f>F83</f>
        <v>24000</v>
      </c>
      <c r="G81" s="352">
        <f t="shared" si="1"/>
        <v>24000</v>
      </c>
    </row>
    <row r="82" spans="1:7" ht="15">
      <c r="A82" s="79"/>
      <c r="B82" s="80"/>
      <c r="C82" s="80"/>
      <c r="D82" s="85" t="s">
        <v>15</v>
      </c>
      <c r="E82" s="86">
        <v>0</v>
      </c>
      <c r="F82" s="86">
        <v>24000</v>
      </c>
      <c r="G82" s="86">
        <f t="shared" si="1"/>
        <v>24000</v>
      </c>
    </row>
    <row r="83" spans="1:7" ht="15">
      <c r="A83" s="79">
        <v>5</v>
      </c>
      <c r="B83" s="80"/>
      <c r="C83" s="80"/>
      <c r="D83" s="85" t="s">
        <v>116</v>
      </c>
      <c r="E83" s="86">
        <v>0</v>
      </c>
      <c r="F83" s="86">
        <v>24000</v>
      </c>
      <c r="G83" s="86">
        <f t="shared" si="1"/>
        <v>24000</v>
      </c>
    </row>
    <row r="84" spans="1:7" ht="15">
      <c r="A84" s="79"/>
      <c r="B84" s="80">
        <v>53</v>
      </c>
      <c r="C84" s="80"/>
      <c r="D84" s="85" t="s">
        <v>117</v>
      </c>
      <c r="E84" s="86">
        <v>0</v>
      </c>
      <c r="F84" s="86">
        <v>24000</v>
      </c>
      <c r="G84" s="86">
        <f t="shared" si="1"/>
        <v>24000</v>
      </c>
    </row>
    <row r="85" spans="1:7" ht="15">
      <c r="A85" s="79"/>
      <c r="B85" s="80"/>
      <c r="C85" s="80">
        <v>532</v>
      </c>
      <c r="D85" s="85" t="s">
        <v>118</v>
      </c>
      <c r="E85" s="86">
        <v>0</v>
      </c>
      <c r="F85" s="86">
        <v>24000</v>
      </c>
      <c r="G85" s="86">
        <f t="shared" si="1"/>
        <v>24000</v>
      </c>
    </row>
    <row r="86" spans="1:7" ht="23.25" customHeight="1">
      <c r="A86" s="181"/>
      <c r="B86" s="172"/>
      <c r="C86" s="182"/>
      <c r="D86" s="183" t="s">
        <v>69</v>
      </c>
      <c r="E86" s="175">
        <f>E87</f>
        <v>24827500</v>
      </c>
      <c r="F86" s="175">
        <f>F87</f>
        <v>-18181600</v>
      </c>
      <c r="G86" s="175">
        <f>G87</f>
        <v>6645900</v>
      </c>
    </row>
    <row r="87" spans="1:7" ht="21" customHeight="1">
      <c r="A87" s="150"/>
      <c r="B87" s="178"/>
      <c r="C87" s="179"/>
      <c r="D87" s="180" t="s">
        <v>70</v>
      </c>
      <c r="E87" s="151">
        <f>E89+E120+E146+E159+E224+E231+E376+E389+E402+E419+E448+E455</f>
        <v>24827500</v>
      </c>
      <c r="F87" s="151">
        <f>F89+F120+F146+F159+F224+F231+F376+F389+F402+F419+F448+F455</f>
        <v>-18181600</v>
      </c>
      <c r="G87" s="151">
        <f>G89+G120+G146+G159+G224+G231+G376+G389+G402+G419+G448+G455</f>
        <v>6645900</v>
      </c>
    </row>
    <row r="88" spans="1:7" ht="15">
      <c r="A88" s="103"/>
      <c r="B88" s="83"/>
      <c r="C88" s="84"/>
      <c r="D88" s="85" t="s">
        <v>67</v>
      </c>
      <c r="E88" s="86"/>
      <c r="F88" s="86"/>
      <c r="G88" s="86"/>
    </row>
    <row r="89" spans="1:7" ht="19.5" customHeight="1">
      <c r="A89" s="184"/>
      <c r="B89" s="185"/>
      <c r="C89" s="156"/>
      <c r="D89" s="157" t="s">
        <v>142</v>
      </c>
      <c r="E89" s="186">
        <f>E90+E105+E111</f>
        <v>500000</v>
      </c>
      <c r="F89" s="186">
        <f>F90+F105+F111</f>
        <v>-125300</v>
      </c>
      <c r="G89" s="186">
        <f>G90+G105+G111</f>
        <v>374700</v>
      </c>
    </row>
    <row r="90" spans="1:7" ht="19.5" customHeight="1">
      <c r="A90" s="169"/>
      <c r="B90" s="170"/>
      <c r="C90" s="222"/>
      <c r="D90" s="162" t="s">
        <v>135</v>
      </c>
      <c r="E90" s="165">
        <f>E93</f>
        <v>305000</v>
      </c>
      <c r="F90" s="165">
        <f>F93</f>
        <v>15700</v>
      </c>
      <c r="G90" s="165">
        <f aca="true" t="shared" si="2" ref="G90:G118">SUM(E90+F90)</f>
        <v>320700</v>
      </c>
    </row>
    <row r="91" spans="1:7" ht="15">
      <c r="A91" s="103"/>
      <c r="B91" s="83"/>
      <c r="C91" s="89"/>
      <c r="D91" s="85" t="s">
        <v>15</v>
      </c>
      <c r="E91" s="99">
        <v>294000</v>
      </c>
      <c r="F91" s="99">
        <v>15700</v>
      </c>
      <c r="G91" s="99">
        <f t="shared" si="2"/>
        <v>309700</v>
      </c>
    </row>
    <row r="92" spans="1:7" ht="15">
      <c r="A92" s="103"/>
      <c r="B92" s="83"/>
      <c r="C92" s="89"/>
      <c r="D92" s="85" t="s">
        <v>106</v>
      </c>
      <c r="E92" s="99">
        <v>11000</v>
      </c>
      <c r="F92" s="99">
        <v>0</v>
      </c>
      <c r="G92" s="99">
        <f t="shared" si="2"/>
        <v>11000</v>
      </c>
    </row>
    <row r="93" spans="1:7" ht="15">
      <c r="A93" s="82">
        <v>3</v>
      </c>
      <c r="B93" s="104"/>
      <c r="C93" s="93"/>
      <c r="D93" s="94" t="s">
        <v>35</v>
      </c>
      <c r="E93" s="99">
        <f>E94+E98+E103</f>
        <v>305000</v>
      </c>
      <c r="F93" s="99">
        <f>F94+F98+F103</f>
        <v>15700</v>
      </c>
      <c r="G93" s="99">
        <f t="shared" si="2"/>
        <v>320700</v>
      </c>
    </row>
    <row r="94" spans="1:7" ht="15">
      <c r="A94" s="103"/>
      <c r="B94" s="104">
        <v>31</v>
      </c>
      <c r="C94" s="93"/>
      <c r="D94" s="94" t="s">
        <v>36</v>
      </c>
      <c r="E94" s="99">
        <f>E95+E96+E97</f>
        <v>228000</v>
      </c>
      <c r="F94" s="99">
        <f>F95+F96+F97</f>
        <v>-37000</v>
      </c>
      <c r="G94" s="99">
        <f t="shared" si="2"/>
        <v>191000</v>
      </c>
    </row>
    <row r="95" spans="1:7" ht="15">
      <c r="A95" s="103"/>
      <c r="B95" s="104"/>
      <c r="C95" s="97">
        <v>311</v>
      </c>
      <c r="D95" s="98" t="s">
        <v>37</v>
      </c>
      <c r="E95" s="86">
        <v>190000</v>
      </c>
      <c r="F95" s="86">
        <v>-40000</v>
      </c>
      <c r="G95" s="86">
        <f t="shared" si="2"/>
        <v>150000</v>
      </c>
    </row>
    <row r="96" spans="1:7" ht="15">
      <c r="A96" s="103"/>
      <c r="B96" s="83"/>
      <c r="C96" s="97">
        <v>312</v>
      </c>
      <c r="D96" s="98" t="s">
        <v>38</v>
      </c>
      <c r="E96" s="86">
        <v>5000</v>
      </c>
      <c r="F96" s="86">
        <v>10000</v>
      </c>
      <c r="G96" s="86">
        <f t="shared" si="2"/>
        <v>15000</v>
      </c>
    </row>
    <row r="97" spans="1:7" ht="15">
      <c r="A97" s="103"/>
      <c r="B97" s="104"/>
      <c r="C97" s="97">
        <v>313</v>
      </c>
      <c r="D97" s="98" t="s">
        <v>39</v>
      </c>
      <c r="E97" s="86">
        <v>33000</v>
      </c>
      <c r="F97" s="86">
        <v>-7000</v>
      </c>
      <c r="G97" s="86">
        <f t="shared" si="2"/>
        <v>26000</v>
      </c>
    </row>
    <row r="98" spans="1:7" ht="15">
      <c r="A98" s="103"/>
      <c r="B98" s="104">
        <v>32</v>
      </c>
      <c r="C98" s="93"/>
      <c r="D98" s="94" t="s">
        <v>40</v>
      </c>
      <c r="E98" s="99">
        <f>E99+E100+E101+E102</f>
        <v>71000</v>
      </c>
      <c r="F98" s="99">
        <f>F99+F100+F101+F102</f>
        <v>51700</v>
      </c>
      <c r="G98" s="99">
        <f t="shared" si="2"/>
        <v>122700</v>
      </c>
    </row>
    <row r="99" spans="1:7" ht="15">
      <c r="A99" s="103"/>
      <c r="B99" s="83"/>
      <c r="C99" s="97">
        <v>321</v>
      </c>
      <c r="D99" s="98" t="s">
        <v>41</v>
      </c>
      <c r="E99" s="86">
        <v>5000</v>
      </c>
      <c r="F99" s="86">
        <v>3700</v>
      </c>
      <c r="G99" s="86">
        <f t="shared" si="2"/>
        <v>8700</v>
      </c>
    </row>
    <row r="100" spans="1:7" ht="15">
      <c r="A100" s="103"/>
      <c r="B100" s="83"/>
      <c r="C100" s="97">
        <v>322</v>
      </c>
      <c r="D100" s="98" t="s">
        <v>42</v>
      </c>
      <c r="E100" s="86">
        <v>20000</v>
      </c>
      <c r="F100" s="86">
        <v>500</v>
      </c>
      <c r="G100" s="86">
        <f t="shared" si="2"/>
        <v>20500</v>
      </c>
    </row>
    <row r="101" spans="1:7" ht="15">
      <c r="A101" s="103"/>
      <c r="B101" s="83"/>
      <c r="C101" s="97">
        <v>323</v>
      </c>
      <c r="D101" s="98" t="s">
        <v>43</v>
      </c>
      <c r="E101" s="86">
        <v>35000</v>
      </c>
      <c r="F101" s="86">
        <v>47500</v>
      </c>
      <c r="G101" s="86">
        <f t="shared" si="2"/>
        <v>82500</v>
      </c>
    </row>
    <row r="102" spans="1:7" ht="18" customHeight="1">
      <c r="A102" s="103"/>
      <c r="B102" s="83"/>
      <c r="C102" s="97">
        <v>324</v>
      </c>
      <c r="D102" s="98" t="s">
        <v>89</v>
      </c>
      <c r="E102" s="86">
        <v>11000</v>
      </c>
      <c r="F102" s="86">
        <v>0</v>
      </c>
      <c r="G102" s="86">
        <f t="shared" si="2"/>
        <v>11000</v>
      </c>
    </row>
    <row r="103" spans="1:7" ht="15">
      <c r="A103" s="103"/>
      <c r="B103" s="104">
        <v>34</v>
      </c>
      <c r="C103" s="93"/>
      <c r="D103" s="94" t="s">
        <v>46</v>
      </c>
      <c r="E103" s="99">
        <f>E104</f>
        <v>6000</v>
      </c>
      <c r="F103" s="99">
        <v>1000</v>
      </c>
      <c r="G103" s="99">
        <f t="shared" si="2"/>
        <v>7000</v>
      </c>
    </row>
    <row r="104" spans="1:7" ht="15">
      <c r="A104" s="103"/>
      <c r="B104" s="83"/>
      <c r="C104" s="97">
        <v>343</v>
      </c>
      <c r="D104" s="98" t="s">
        <v>47</v>
      </c>
      <c r="E104" s="86">
        <v>6000</v>
      </c>
      <c r="F104" s="86">
        <v>1000</v>
      </c>
      <c r="G104" s="86">
        <f t="shared" si="2"/>
        <v>7000</v>
      </c>
    </row>
    <row r="105" spans="1:7" ht="22.5" customHeight="1">
      <c r="A105" s="223"/>
      <c r="B105" s="224"/>
      <c r="C105" s="225"/>
      <c r="D105" s="226" t="s">
        <v>190</v>
      </c>
      <c r="E105" s="227">
        <f>E107</f>
        <v>47000</v>
      </c>
      <c r="F105" s="227">
        <f>F107</f>
        <v>-42000</v>
      </c>
      <c r="G105" s="227">
        <f t="shared" si="2"/>
        <v>5000</v>
      </c>
    </row>
    <row r="106" spans="1:7" ht="19.5" customHeight="1">
      <c r="A106" s="105"/>
      <c r="B106" s="106"/>
      <c r="C106" s="107"/>
      <c r="D106" s="85" t="s">
        <v>15</v>
      </c>
      <c r="E106" s="49">
        <v>47000</v>
      </c>
      <c r="F106" s="49">
        <v>-42000</v>
      </c>
      <c r="G106" s="49">
        <f t="shared" si="2"/>
        <v>5000</v>
      </c>
    </row>
    <row r="107" spans="1:7" ht="15">
      <c r="A107" s="82">
        <v>4</v>
      </c>
      <c r="B107" s="83"/>
      <c r="C107" s="93"/>
      <c r="D107" s="94" t="s">
        <v>53</v>
      </c>
      <c r="E107" s="99">
        <f>E108</f>
        <v>47000</v>
      </c>
      <c r="F107" s="99">
        <f>F108</f>
        <v>-42000</v>
      </c>
      <c r="G107" s="99">
        <f t="shared" si="2"/>
        <v>5000</v>
      </c>
    </row>
    <row r="108" spans="1:7" ht="15">
      <c r="A108" s="103"/>
      <c r="B108" s="104">
        <v>42</v>
      </c>
      <c r="C108" s="93"/>
      <c r="D108" s="94" t="s">
        <v>71</v>
      </c>
      <c r="E108" s="99">
        <f>E109+E110</f>
        <v>47000</v>
      </c>
      <c r="F108" s="99">
        <f>F109+F110</f>
        <v>-42000</v>
      </c>
      <c r="G108" s="99">
        <f t="shared" si="2"/>
        <v>5000</v>
      </c>
    </row>
    <row r="109" spans="1:7" ht="15">
      <c r="A109" s="103"/>
      <c r="B109" s="83"/>
      <c r="C109" s="97">
        <v>422</v>
      </c>
      <c r="D109" s="98" t="s">
        <v>58</v>
      </c>
      <c r="E109" s="86">
        <v>5000</v>
      </c>
      <c r="F109" s="86">
        <v>0</v>
      </c>
      <c r="G109" s="86">
        <f t="shared" si="2"/>
        <v>5000</v>
      </c>
    </row>
    <row r="110" spans="1:7" ht="15">
      <c r="A110" s="103"/>
      <c r="B110" s="83"/>
      <c r="C110" s="97">
        <v>426</v>
      </c>
      <c r="D110" s="98" t="s">
        <v>59</v>
      </c>
      <c r="E110" s="86">
        <v>42000</v>
      </c>
      <c r="F110" s="86">
        <v>-42000</v>
      </c>
      <c r="G110" s="86">
        <f t="shared" si="2"/>
        <v>0</v>
      </c>
    </row>
    <row r="111" spans="1:7" ht="15">
      <c r="A111" s="313"/>
      <c r="B111" s="314"/>
      <c r="C111" s="314"/>
      <c r="D111" s="315" t="s">
        <v>136</v>
      </c>
      <c r="E111" s="165">
        <f>E113</f>
        <v>148000</v>
      </c>
      <c r="F111" s="165">
        <f>F113</f>
        <v>-99000</v>
      </c>
      <c r="G111" s="165">
        <f t="shared" si="2"/>
        <v>49000</v>
      </c>
    </row>
    <row r="112" spans="1:7" ht="15">
      <c r="A112" s="103"/>
      <c r="B112" s="83"/>
      <c r="C112" s="104"/>
      <c r="D112" s="94" t="s">
        <v>106</v>
      </c>
      <c r="E112" s="99">
        <v>148000</v>
      </c>
      <c r="F112" s="99">
        <v>-99000</v>
      </c>
      <c r="G112" s="86">
        <f t="shared" si="2"/>
        <v>49000</v>
      </c>
    </row>
    <row r="113" spans="1:7" ht="15">
      <c r="A113" s="82">
        <v>3</v>
      </c>
      <c r="B113" s="104"/>
      <c r="C113" s="104"/>
      <c r="D113" s="94" t="s">
        <v>35</v>
      </c>
      <c r="E113" s="99">
        <f>E114+E117</f>
        <v>148000</v>
      </c>
      <c r="F113" s="99">
        <f>F114+F117</f>
        <v>-99000</v>
      </c>
      <c r="G113" s="99">
        <f t="shared" si="2"/>
        <v>49000</v>
      </c>
    </row>
    <row r="114" spans="1:7" ht="15">
      <c r="A114" s="82"/>
      <c r="B114" s="104">
        <v>31</v>
      </c>
      <c r="C114" s="104"/>
      <c r="D114" s="94" t="s">
        <v>36</v>
      </c>
      <c r="E114" s="99">
        <f>SUM(E115:E116)</f>
        <v>141000</v>
      </c>
      <c r="F114" s="99">
        <f>SUM(F115:F116)</f>
        <v>-92000</v>
      </c>
      <c r="G114" s="99">
        <f t="shared" si="2"/>
        <v>49000</v>
      </c>
    </row>
    <row r="115" spans="1:7" ht="15">
      <c r="A115" s="103"/>
      <c r="B115" s="83"/>
      <c r="C115" s="83">
        <v>311</v>
      </c>
      <c r="D115" s="98" t="s">
        <v>37</v>
      </c>
      <c r="E115" s="86">
        <v>120000</v>
      </c>
      <c r="F115" s="86">
        <v>-79000</v>
      </c>
      <c r="G115" s="86">
        <f t="shared" si="2"/>
        <v>41000</v>
      </c>
    </row>
    <row r="116" spans="1:7" ht="15">
      <c r="A116" s="103"/>
      <c r="B116" s="83"/>
      <c r="C116" s="83">
        <v>313</v>
      </c>
      <c r="D116" s="98" t="s">
        <v>72</v>
      </c>
      <c r="E116" s="86">
        <v>21000</v>
      </c>
      <c r="F116" s="86">
        <v>-13000</v>
      </c>
      <c r="G116" s="86">
        <f t="shared" si="2"/>
        <v>8000</v>
      </c>
    </row>
    <row r="117" spans="1:7" ht="15">
      <c r="A117" s="82"/>
      <c r="B117" s="104">
        <v>32</v>
      </c>
      <c r="C117" s="104"/>
      <c r="D117" s="94" t="s">
        <v>40</v>
      </c>
      <c r="E117" s="99">
        <v>7000</v>
      </c>
      <c r="F117" s="99">
        <v>-7000</v>
      </c>
      <c r="G117" s="99">
        <f t="shared" si="2"/>
        <v>0</v>
      </c>
    </row>
    <row r="118" spans="1:7" ht="15">
      <c r="A118" s="103"/>
      <c r="B118" s="83"/>
      <c r="C118" s="83">
        <v>321</v>
      </c>
      <c r="D118" s="98" t="s">
        <v>73</v>
      </c>
      <c r="E118" s="86">
        <v>7000</v>
      </c>
      <c r="F118" s="86">
        <v>-7000</v>
      </c>
      <c r="G118" s="86">
        <f t="shared" si="2"/>
        <v>0</v>
      </c>
    </row>
    <row r="119" spans="1:7" ht="23.25" customHeight="1">
      <c r="A119" s="103"/>
      <c r="B119" s="83"/>
      <c r="C119" s="83"/>
      <c r="D119" s="85" t="s">
        <v>74</v>
      </c>
      <c r="E119" s="86"/>
      <c r="F119" s="86"/>
      <c r="G119" s="86"/>
    </row>
    <row r="120" spans="1:7" ht="24.75" customHeight="1">
      <c r="A120" s="188"/>
      <c r="B120" s="185"/>
      <c r="C120" s="185"/>
      <c r="D120" s="157" t="s">
        <v>143</v>
      </c>
      <c r="E120" s="187">
        <f>E121+E127+E133+E139</f>
        <v>210000</v>
      </c>
      <c r="F120" s="187">
        <f>F121+F127+F133+F139</f>
        <v>141000</v>
      </c>
      <c r="G120" s="187">
        <f>G121+G127+G133+G139</f>
        <v>351000</v>
      </c>
    </row>
    <row r="121" spans="1:7" ht="21.75" customHeight="1">
      <c r="A121" s="329"/>
      <c r="B121" s="330"/>
      <c r="C121" s="330"/>
      <c r="D121" s="331" t="s">
        <v>137</v>
      </c>
      <c r="E121" s="332">
        <f>E123</f>
        <v>100000</v>
      </c>
      <c r="F121" s="332">
        <f>F123</f>
        <v>9000</v>
      </c>
      <c r="G121" s="332">
        <f aca="true" t="shared" si="3" ref="G121:G144">SUM(E121+F121)</f>
        <v>109000</v>
      </c>
    </row>
    <row r="122" spans="1:7" ht="15">
      <c r="A122" s="103"/>
      <c r="B122" s="83"/>
      <c r="C122" s="83"/>
      <c r="D122" s="85" t="s">
        <v>107</v>
      </c>
      <c r="E122" s="99">
        <v>100000</v>
      </c>
      <c r="F122" s="99">
        <v>9000</v>
      </c>
      <c r="G122" s="99">
        <f t="shared" si="3"/>
        <v>109000</v>
      </c>
    </row>
    <row r="123" spans="1:7" ht="15">
      <c r="A123" s="82">
        <v>3</v>
      </c>
      <c r="B123" s="83"/>
      <c r="C123" s="83"/>
      <c r="D123" s="94" t="s">
        <v>35</v>
      </c>
      <c r="E123" s="99">
        <f>E124</f>
        <v>100000</v>
      </c>
      <c r="F123" s="99">
        <f>F124</f>
        <v>9000</v>
      </c>
      <c r="G123" s="99">
        <f t="shared" si="3"/>
        <v>109000</v>
      </c>
    </row>
    <row r="124" spans="1:7" ht="15">
      <c r="A124" s="103"/>
      <c r="B124" s="104">
        <v>32</v>
      </c>
      <c r="C124" s="83"/>
      <c r="D124" s="94" t="s">
        <v>40</v>
      </c>
      <c r="E124" s="99">
        <f>E125+E126</f>
        <v>100000</v>
      </c>
      <c r="F124" s="99">
        <v>9000</v>
      </c>
      <c r="G124" s="99">
        <f t="shared" si="3"/>
        <v>109000</v>
      </c>
    </row>
    <row r="125" spans="1:7" ht="15">
      <c r="A125" s="103"/>
      <c r="B125" s="83"/>
      <c r="C125" s="97">
        <v>322</v>
      </c>
      <c r="D125" s="98" t="s">
        <v>42</v>
      </c>
      <c r="E125" s="86">
        <v>20000</v>
      </c>
      <c r="F125" s="86">
        <v>-10000</v>
      </c>
      <c r="G125" s="86">
        <f t="shared" si="3"/>
        <v>10000</v>
      </c>
    </row>
    <row r="126" spans="1:7" ht="15">
      <c r="A126" s="103"/>
      <c r="B126" s="83"/>
      <c r="C126" s="83">
        <v>323</v>
      </c>
      <c r="D126" s="98" t="s">
        <v>43</v>
      </c>
      <c r="E126" s="86">
        <v>80000</v>
      </c>
      <c r="F126" s="86">
        <v>19000</v>
      </c>
      <c r="G126" s="86">
        <f t="shared" si="3"/>
        <v>99000</v>
      </c>
    </row>
    <row r="127" spans="1:7" ht="22.5" customHeight="1">
      <c r="A127" s="333"/>
      <c r="B127" s="330"/>
      <c r="C127" s="330"/>
      <c r="D127" s="331" t="s">
        <v>138</v>
      </c>
      <c r="E127" s="332">
        <f>E129</f>
        <v>10000</v>
      </c>
      <c r="F127" s="332">
        <f>F129</f>
        <v>70000</v>
      </c>
      <c r="G127" s="332">
        <f t="shared" si="3"/>
        <v>80000</v>
      </c>
    </row>
    <row r="128" spans="1:7" ht="15">
      <c r="A128" s="103"/>
      <c r="B128" s="83"/>
      <c r="C128" s="83"/>
      <c r="D128" s="85" t="s">
        <v>107</v>
      </c>
      <c r="E128" s="99">
        <v>10000</v>
      </c>
      <c r="F128" s="99">
        <v>70000</v>
      </c>
      <c r="G128" s="99">
        <f t="shared" si="3"/>
        <v>80000</v>
      </c>
    </row>
    <row r="129" spans="1:7" ht="15">
      <c r="A129" s="82">
        <v>3</v>
      </c>
      <c r="B129" s="83"/>
      <c r="C129" s="83"/>
      <c r="D129" s="94" t="s">
        <v>35</v>
      </c>
      <c r="E129" s="99">
        <f>E130</f>
        <v>10000</v>
      </c>
      <c r="F129" s="99">
        <f>F130</f>
        <v>70000</v>
      </c>
      <c r="G129" s="99">
        <f t="shared" si="3"/>
        <v>80000</v>
      </c>
    </row>
    <row r="130" spans="1:7" ht="15">
      <c r="A130" s="103"/>
      <c r="B130" s="104">
        <v>32</v>
      </c>
      <c r="C130" s="83"/>
      <c r="D130" s="94" t="s">
        <v>40</v>
      </c>
      <c r="E130" s="99">
        <f>E131+E132</f>
        <v>10000</v>
      </c>
      <c r="F130" s="99">
        <v>70000</v>
      </c>
      <c r="G130" s="99">
        <f t="shared" si="3"/>
        <v>80000</v>
      </c>
    </row>
    <row r="131" spans="1:7" ht="15">
      <c r="A131" s="103"/>
      <c r="B131" s="83"/>
      <c r="C131" s="83">
        <v>322</v>
      </c>
      <c r="D131" s="98" t="s">
        <v>42</v>
      </c>
      <c r="E131" s="86">
        <v>7000</v>
      </c>
      <c r="F131" s="86">
        <v>0</v>
      </c>
      <c r="G131" s="86">
        <f t="shared" si="3"/>
        <v>7000</v>
      </c>
    </row>
    <row r="132" spans="1:7" ht="15">
      <c r="A132" s="103"/>
      <c r="B132" s="83"/>
      <c r="C132" s="83">
        <v>323</v>
      </c>
      <c r="D132" s="98" t="s">
        <v>43</v>
      </c>
      <c r="E132" s="86">
        <v>3000</v>
      </c>
      <c r="F132" s="86">
        <v>70000</v>
      </c>
      <c r="G132" s="86">
        <f t="shared" si="3"/>
        <v>73000</v>
      </c>
    </row>
    <row r="133" spans="1:7" ht="23.25" customHeight="1">
      <c r="A133" s="333"/>
      <c r="B133" s="330"/>
      <c r="C133" s="330"/>
      <c r="D133" s="331" t="s">
        <v>139</v>
      </c>
      <c r="E133" s="332">
        <f>E135</f>
        <v>70000</v>
      </c>
      <c r="F133" s="332">
        <f>F135</f>
        <v>0</v>
      </c>
      <c r="G133" s="332">
        <f t="shared" si="3"/>
        <v>70000</v>
      </c>
    </row>
    <row r="134" spans="1:7" ht="15">
      <c r="A134" s="103"/>
      <c r="B134" s="83"/>
      <c r="C134" s="83"/>
      <c r="D134" s="85" t="s">
        <v>107</v>
      </c>
      <c r="E134" s="99">
        <v>70000</v>
      </c>
      <c r="F134" s="99">
        <v>0</v>
      </c>
      <c r="G134" s="99">
        <f t="shared" si="3"/>
        <v>70000</v>
      </c>
    </row>
    <row r="135" spans="1:7" ht="15">
      <c r="A135" s="82">
        <v>3</v>
      </c>
      <c r="B135" s="83"/>
      <c r="C135" s="83"/>
      <c r="D135" s="94" t="s">
        <v>35</v>
      </c>
      <c r="E135" s="99">
        <f>E136</f>
        <v>70000</v>
      </c>
      <c r="F135" s="99">
        <f>F136</f>
        <v>0</v>
      </c>
      <c r="G135" s="99">
        <f t="shared" si="3"/>
        <v>70000</v>
      </c>
    </row>
    <row r="136" spans="1:7" ht="15">
      <c r="A136" s="103"/>
      <c r="B136" s="104">
        <v>32</v>
      </c>
      <c r="C136" s="83"/>
      <c r="D136" s="94" t="s">
        <v>40</v>
      </c>
      <c r="E136" s="99">
        <f>E137+E138</f>
        <v>70000</v>
      </c>
      <c r="F136" s="99">
        <v>0</v>
      </c>
      <c r="G136" s="99">
        <f t="shared" si="3"/>
        <v>70000</v>
      </c>
    </row>
    <row r="137" spans="1:7" ht="15">
      <c r="A137" s="103"/>
      <c r="B137" s="83"/>
      <c r="C137" s="83">
        <v>323</v>
      </c>
      <c r="D137" s="98" t="s">
        <v>43</v>
      </c>
      <c r="E137" s="86">
        <v>20000</v>
      </c>
      <c r="F137" s="86">
        <v>0</v>
      </c>
      <c r="G137" s="112">
        <f t="shared" si="3"/>
        <v>20000</v>
      </c>
    </row>
    <row r="138" spans="1:7" ht="15">
      <c r="A138" s="103"/>
      <c r="B138" s="83"/>
      <c r="C138" s="83">
        <v>322</v>
      </c>
      <c r="D138" s="98" t="s">
        <v>42</v>
      </c>
      <c r="E138" s="86">
        <v>50000</v>
      </c>
      <c r="F138" s="86">
        <v>0</v>
      </c>
      <c r="G138" s="112">
        <f t="shared" si="3"/>
        <v>50000</v>
      </c>
    </row>
    <row r="139" spans="1:7" ht="25.5" customHeight="1">
      <c r="A139" s="333"/>
      <c r="B139" s="330"/>
      <c r="C139" s="330"/>
      <c r="D139" s="331" t="s">
        <v>140</v>
      </c>
      <c r="E139" s="332">
        <f>E141</f>
        <v>30000</v>
      </c>
      <c r="F139" s="332">
        <f>F141</f>
        <v>62000</v>
      </c>
      <c r="G139" s="332">
        <f t="shared" si="3"/>
        <v>92000</v>
      </c>
    </row>
    <row r="140" spans="1:7" ht="15">
      <c r="A140" s="103"/>
      <c r="B140" s="83"/>
      <c r="C140" s="83"/>
      <c r="D140" s="85" t="s">
        <v>107</v>
      </c>
      <c r="E140" s="99">
        <v>30000</v>
      </c>
      <c r="F140" s="99">
        <v>62000</v>
      </c>
      <c r="G140" s="99">
        <f t="shared" si="3"/>
        <v>92000</v>
      </c>
    </row>
    <row r="141" spans="1:7" ht="15">
      <c r="A141" s="82">
        <v>3</v>
      </c>
      <c r="B141" s="83"/>
      <c r="C141" s="83"/>
      <c r="D141" s="94" t="s">
        <v>35</v>
      </c>
      <c r="E141" s="99">
        <f>E142</f>
        <v>30000</v>
      </c>
      <c r="F141" s="99">
        <f>F142</f>
        <v>62000</v>
      </c>
      <c r="G141" s="99">
        <f t="shared" si="3"/>
        <v>92000</v>
      </c>
    </row>
    <row r="142" spans="1:7" ht="15">
      <c r="A142" s="103"/>
      <c r="B142" s="104">
        <v>32</v>
      </c>
      <c r="C142" s="83"/>
      <c r="D142" s="94" t="s">
        <v>40</v>
      </c>
      <c r="E142" s="99">
        <f>E143+E144</f>
        <v>30000</v>
      </c>
      <c r="F142" s="99">
        <f>F143+F144</f>
        <v>62000</v>
      </c>
      <c r="G142" s="99">
        <f t="shared" si="3"/>
        <v>92000</v>
      </c>
    </row>
    <row r="143" spans="1:7" ht="15">
      <c r="A143" s="103"/>
      <c r="B143" s="83"/>
      <c r="C143" s="83">
        <v>322</v>
      </c>
      <c r="D143" s="98" t="s">
        <v>42</v>
      </c>
      <c r="E143" s="86">
        <v>15000</v>
      </c>
      <c r="F143" s="86">
        <v>-13000</v>
      </c>
      <c r="G143" s="112">
        <f t="shared" si="3"/>
        <v>2000</v>
      </c>
    </row>
    <row r="144" spans="1:7" ht="15">
      <c r="A144" s="103"/>
      <c r="B144" s="83"/>
      <c r="C144" s="83">
        <v>323</v>
      </c>
      <c r="D144" s="98" t="s">
        <v>43</v>
      </c>
      <c r="E144" s="86">
        <v>15000</v>
      </c>
      <c r="F144" s="86">
        <v>75000</v>
      </c>
      <c r="G144" s="112">
        <f t="shared" si="3"/>
        <v>90000</v>
      </c>
    </row>
    <row r="145" spans="1:7" ht="24" customHeight="1">
      <c r="A145" s="103"/>
      <c r="B145" s="83"/>
      <c r="C145" s="83"/>
      <c r="D145" s="85" t="s">
        <v>74</v>
      </c>
      <c r="E145" s="86"/>
      <c r="F145" s="86"/>
      <c r="G145" s="112"/>
    </row>
    <row r="146" spans="1:7" ht="23.25" customHeight="1">
      <c r="A146" s="316"/>
      <c r="B146" s="177"/>
      <c r="C146" s="177"/>
      <c r="D146" s="153" t="s">
        <v>144</v>
      </c>
      <c r="E146" s="151">
        <f>E147+E153</f>
        <v>140000</v>
      </c>
      <c r="F146" s="151">
        <f>F147+F153</f>
        <v>79100</v>
      </c>
      <c r="G146" s="151">
        <f>G147+G153</f>
        <v>219100</v>
      </c>
    </row>
    <row r="147" spans="1:7" ht="18" customHeight="1">
      <c r="A147" s="317"/>
      <c r="B147" s="318"/>
      <c r="C147" s="318"/>
      <c r="D147" s="319" t="s">
        <v>114</v>
      </c>
      <c r="E147" s="320">
        <f>E149</f>
        <v>70000</v>
      </c>
      <c r="F147" s="320">
        <f>F149</f>
        <v>149100</v>
      </c>
      <c r="G147" s="320">
        <f aca="true" t="shared" si="4" ref="G147:G157">SUM(E147+F147)</f>
        <v>219100</v>
      </c>
    </row>
    <row r="148" spans="1:7" ht="15">
      <c r="A148" s="103"/>
      <c r="B148" s="83"/>
      <c r="C148" s="83"/>
      <c r="D148" s="85" t="s">
        <v>107</v>
      </c>
      <c r="E148" s="99">
        <v>70000</v>
      </c>
      <c r="F148" s="99">
        <v>149100</v>
      </c>
      <c r="G148" s="99">
        <f t="shared" si="4"/>
        <v>219100</v>
      </c>
    </row>
    <row r="149" spans="1:7" ht="15">
      <c r="A149" s="82">
        <v>3</v>
      </c>
      <c r="B149" s="83"/>
      <c r="C149" s="83"/>
      <c r="D149" s="94" t="s">
        <v>35</v>
      </c>
      <c r="E149" s="99">
        <f>E150</f>
        <v>70000</v>
      </c>
      <c r="F149" s="99">
        <f>F150</f>
        <v>149100</v>
      </c>
      <c r="G149" s="99">
        <f t="shared" si="4"/>
        <v>219100</v>
      </c>
    </row>
    <row r="150" spans="1:7" ht="15">
      <c r="A150" s="103"/>
      <c r="B150" s="104">
        <v>32</v>
      </c>
      <c r="C150" s="83"/>
      <c r="D150" s="94" t="s">
        <v>40</v>
      </c>
      <c r="E150" s="99">
        <f>E151+E152</f>
        <v>70000</v>
      </c>
      <c r="F150" s="99">
        <f>F151+F152</f>
        <v>149100</v>
      </c>
      <c r="G150" s="99">
        <f t="shared" si="4"/>
        <v>219100</v>
      </c>
    </row>
    <row r="151" spans="1:7" ht="15">
      <c r="A151" s="103"/>
      <c r="B151" s="83"/>
      <c r="C151" s="97">
        <v>322</v>
      </c>
      <c r="D151" s="98" t="s">
        <v>42</v>
      </c>
      <c r="E151" s="86">
        <v>40000</v>
      </c>
      <c r="F151" s="86">
        <v>-20900</v>
      </c>
      <c r="G151" s="86">
        <f t="shared" si="4"/>
        <v>19100</v>
      </c>
    </row>
    <row r="152" spans="1:7" ht="15">
      <c r="A152" s="103"/>
      <c r="B152" s="83"/>
      <c r="C152" s="83">
        <v>323</v>
      </c>
      <c r="D152" s="98" t="s">
        <v>43</v>
      </c>
      <c r="E152" s="86">
        <v>30000</v>
      </c>
      <c r="F152" s="86">
        <v>170000</v>
      </c>
      <c r="G152" s="86">
        <f t="shared" si="4"/>
        <v>200000</v>
      </c>
    </row>
    <row r="153" spans="1:7" ht="21" customHeight="1">
      <c r="A153" s="321"/>
      <c r="B153" s="193"/>
      <c r="C153" s="193"/>
      <c r="D153" s="194" t="s">
        <v>145</v>
      </c>
      <c r="E153" s="195">
        <f>E155</f>
        <v>70000</v>
      </c>
      <c r="F153" s="195">
        <f>F155</f>
        <v>-70000</v>
      </c>
      <c r="G153" s="195">
        <f t="shared" si="4"/>
        <v>0</v>
      </c>
    </row>
    <row r="154" spans="1:7" ht="15">
      <c r="A154" s="103"/>
      <c r="B154" s="83"/>
      <c r="C154" s="83"/>
      <c r="D154" s="85" t="s">
        <v>107</v>
      </c>
      <c r="E154" s="99">
        <v>70000</v>
      </c>
      <c r="F154" s="99">
        <v>-70000</v>
      </c>
      <c r="G154" s="99">
        <f t="shared" si="4"/>
        <v>0</v>
      </c>
    </row>
    <row r="155" spans="1:7" ht="15">
      <c r="A155" s="82">
        <v>4</v>
      </c>
      <c r="B155" s="83"/>
      <c r="C155" s="83"/>
      <c r="D155" s="94" t="s">
        <v>53</v>
      </c>
      <c r="E155" s="99">
        <f>E156</f>
        <v>70000</v>
      </c>
      <c r="F155" s="99">
        <f>F156</f>
        <v>-70000</v>
      </c>
      <c r="G155" s="99">
        <f t="shared" si="4"/>
        <v>0</v>
      </c>
    </row>
    <row r="156" spans="1:7" ht="15">
      <c r="A156" s="103"/>
      <c r="B156" s="104">
        <v>42</v>
      </c>
      <c r="C156" s="83"/>
      <c r="D156" s="94" t="s">
        <v>56</v>
      </c>
      <c r="E156" s="99">
        <f>E157</f>
        <v>70000</v>
      </c>
      <c r="F156" s="99">
        <v>-70000</v>
      </c>
      <c r="G156" s="99">
        <f t="shared" si="4"/>
        <v>0</v>
      </c>
    </row>
    <row r="157" spans="1:7" ht="15">
      <c r="A157" s="103"/>
      <c r="B157" s="83"/>
      <c r="C157" s="83">
        <v>422</v>
      </c>
      <c r="D157" s="98" t="s">
        <v>58</v>
      </c>
      <c r="E157" s="86">
        <v>70000</v>
      </c>
      <c r="F157" s="86">
        <v>-70000</v>
      </c>
      <c r="G157" s="86">
        <f t="shared" si="4"/>
        <v>0</v>
      </c>
    </row>
    <row r="158" spans="1:7" ht="27.75" customHeight="1">
      <c r="A158" s="103"/>
      <c r="B158" s="83"/>
      <c r="C158" s="83"/>
      <c r="D158" s="85" t="s">
        <v>74</v>
      </c>
      <c r="E158" s="86"/>
      <c r="F158" s="86"/>
      <c r="G158" s="86"/>
    </row>
    <row r="159" spans="1:7" ht="35.25" customHeight="1">
      <c r="A159" s="150"/>
      <c r="B159" s="177"/>
      <c r="C159" s="177"/>
      <c r="D159" s="153" t="s">
        <v>206</v>
      </c>
      <c r="E159" s="151">
        <f>E160+E165+E170+E176+E181+E186+E193+E198+E203+E208+E213+E218</f>
        <v>16854500</v>
      </c>
      <c r="F159" s="151">
        <f>F160+F165+F170+F176+F181+F186+F193+F198+F203+F208+F213+F218</f>
        <v>-12940500</v>
      </c>
      <c r="G159" s="151">
        <f>G160+G165+G170+G176+G181+G186+G193+G198+G203+G208+G213+G218</f>
        <v>3914000</v>
      </c>
    </row>
    <row r="160" spans="1:7" ht="21.75" customHeight="1">
      <c r="A160" s="228"/>
      <c r="B160" s="229"/>
      <c r="C160" s="229"/>
      <c r="D160" s="230" t="s">
        <v>146</v>
      </c>
      <c r="E160" s="231">
        <f>E162</f>
        <v>6402500</v>
      </c>
      <c r="F160" s="231">
        <f>F162</f>
        <v>-6402500</v>
      </c>
      <c r="G160" s="231">
        <f aca="true" t="shared" si="5" ref="G160:G197">SUM(E160+F160)</f>
        <v>0</v>
      </c>
    </row>
    <row r="161" spans="1:7" ht="15">
      <c r="A161" s="103"/>
      <c r="B161" s="83"/>
      <c r="C161" s="83"/>
      <c r="D161" s="85" t="s">
        <v>134</v>
      </c>
      <c r="E161" s="49">
        <v>6402500</v>
      </c>
      <c r="F161" s="49">
        <v>-6402500</v>
      </c>
      <c r="G161" s="49">
        <f t="shared" si="5"/>
        <v>0</v>
      </c>
    </row>
    <row r="162" spans="1:7" ht="15">
      <c r="A162" s="82">
        <v>4</v>
      </c>
      <c r="B162" s="83"/>
      <c r="C162" s="83"/>
      <c r="D162" s="94" t="s">
        <v>53</v>
      </c>
      <c r="E162" s="49">
        <f>E163</f>
        <v>6402500</v>
      </c>
      <c r="F162" s="49">
        <f>F163</f>
        <v>-6402500</v>
      </c>
      <c r="G162" s="49">
        <f t="shared" si="5"/>
        <v>0</v>
      </c>
    </row>
    <row r="163" spans="1:7" ht="15">
      <c r="A163" s="103"/>
      <c r="B163" s="113">
        <v>42</v>
      </c>
      <c r="C163" s="83"/>
      <c r="D163" s="94" t="s">
        <v>75</v>
      </c>
      <c r="E163" s="49">
        <f>E164</f>
        <v>6402500</v>
      </c>
      <c r="F163" s="49">
        <f>F164</f>
        <v>-6402500</v>
      </c>
      <c r="G163" s="49">
        <f t="shared" si="5"/>
        <v>0</v>
      </c>
    </row>
    <row r="164" spans="1:7" ht="15">
      <c r="A164" s="103"/>
      <c r="B164" s="114"/>
      <c r="C164" s="83">
        <v>421</v>
      </c>
      <c r="D164" s="98" t="s">
        <v>57</v>
      </c>
      <c r="E164" s="112">
        <v>6402500</v>
      </c>
      <c r="F164" s="112">
        <v>-6402500</v>
      </c>
      <c r="G164" s="112">
        <f t="shared" si="5"/>
        <v>0</v>
      </c>
    </row>
    <row r="165" spans="1:7" ht="17.25" customHeight="1">
      <c r="A165" s="228"/>
      <c r="B165" s="229"/>
      <c r="C165" s="229"/>
      <c r="D165" s="230" t="s">
        <v>217</v>
      </c>
      <c r="E165" s="231">
        <f>E167</f>
        <v>7564000</v>
      </c>
      <c r="F165" s="231">
        <f>F167</f>
        <v>-4000000</v>
      </c>
      <c r="G165" s="231">
        <f t="shared" si="5"/>
        <v>3564000</v>
      </c>
    </row>
    <row r="166" spans="1:7" ht="15">
      <c r="A166" s="103"/>
      <c r="B166" s="83"/>
      <c r="C166" s="83"/>
      <c r="D166" s="85" t="s">
        <v>134</v>
      </c>
      <c r="E166" s="49">
        <v>7564000</v>
      </c>
      <c r="F166" s="49">
        <v>-4000000</v>
      </c>
      <c r="G166" s="49">
        <f t="shared" si="5"/>
        <v>3564000</v>
      </c>
    </row>
    <row r="167" spans="1:7" ht="15">
      <c r="A167" s="82">
        <v>4</v>
      </c>
      <c r="B167" s="83"/>
      <c r="C167" s="83"/>
      <c r="D167" s="94" t="s">
        <v>53</v>
      </c>
      <c r="E167" s="49">
        <f>E168</f>
        <v>7564000</v>
      </c>
      <c r="F167" s="49">
        <f>F168</f>
        <v>-4000000</v>
      </c>
      <c r="G167" s="49">
        <f t="shared" si="5"/>
        <v>3564000</v>
      </c>
    </row>
    <row r="168" spans="1:7" ht="15">
      <c r="A168" s="103"/>
      <c r="B168" s="104">
        <v>42</v>
      </c>
      <c r="C168" s="83"/>
      <c r="D168" s="94" t="s">
        <v>76</v>
      </c>
      <c r="E168" s="49">
        <f>E169</f>
        <v>7564000</v>
      </c>
      <c r="F168" s="49">
        <v>-4000000</v>
      </c>
      <c r="G168" s="49">
        <f t="shared" si="5"/>
        <v>3564000</v>
      </c>
    </row>
    <row r="169" spans="1:7" ht="15.75" customHeight="1">
      <c r="A169" s="103"/>
      <c r="B169" s="83"/>
      <c r="C169" s="83">
        <v>421</v>
      </c>
      <c r="D169" s="98" t="s">
        <v>57</v>
      </c>
      <c r="E169" s="112">
        <v>7564000</v>
      </c>
      <c r="F169" s="112">
        <v>-4000000</v>
      </c>
      <c r="G169" s="112">
        <f t="shared" si="5"/>
        <v>3564000</v>
      </c>
    </row>
    <row r="170" spans="1:7" ht="15.75" customHeight="1">
      <c r="A170" s="228"/>
      <c r="B170" s="229"/>
      <c r="C170" s="229"/>
      <c r="D170" s="230" t="s">
        <v>218</v>
      </c>
      <c r="E170" s="231">
        <f>E173</f>
        <v>20000</v>
      </c>
      <c r="F170" s="231">
        <f>F173</f>
        <v>-20000</v>
      </c>
      <c r="G170" s="231">
        <f t="shared" si="5"/>
        <v>0</v>
      </c>
    </row>
    <row r="171" spans="1:7" ht="15.75" customHeight="1">
      <c r="A171" s="103"/>
      <c r="B171" s="83"/>
      <c r="C171" s="83"/>
      <c r="D171" s="85" t="s">
        <v>134</v>
      </c>
      <c r="E171" s="49">
        <v>19500</v>
      </c>
      <c r="F171" s="49">
        <v>-19500</v>
      </c>
      <c r="G171" s="49">
        <f t="shared" si="5"/>
        <v>0</v>
      </c>
    </row>
    <row r="172" spans="1:7" ht="15.75" customHeight="1">
      <c r="A172" s="103"/>
      <c r="B172" s="83"/>
      <c r="C172" s="83"/>
      <c r="D172" s="85" t="s">
        <v>215</v>
      </c>
      <c r="E172" s="49">
        <v>500</v>
      </c>
      <c r="F172" s="49">
        <v>-500</v>
      </c>
      <c r="G172" s="49">
        <f t="shared" si="5"/>
        <v>0</v>
      </c>
    </row>
    <row r="173" spans="1:7" ht="15.75" customHeight="1">
      <c r="A173" s="82">
        <v>4</v>
      </c>
      <c r="B173" s="83"/>
      <c r="C173" s="83"/>
      <c r="D173" s="94" t="s">
        <v>53</v>
      </c>
      <c r="E173" s="49">
        <f>E174</f>
        <v>20000</v>
      </c>
      <c r="F173" s="49">
        <f>F174</f>
        <v>-20000</v>
      </c>
      <c r="G173" s="49">
        <f t="shared" si="5"/>
        <v>0</v>
      </c>
    </row>
    <row r="174" spans="1:7" ht="15.75" customHeight="1">
      <c r="A174" s="103"/>
      <c r="B174" s="104">
        <v>42</v>
      </c>
      <c r="C174" s="83"/>
      <c r="D174" s="94" t="s">
        <v>76</v>
      </c>
      <c r="E174" s="49">
        <f>E175</f>
        <v>20000</v>
      </c>
      <c r="F174" s="49">
        <v>-20000</v>
      </c>
      <c r="G174" s="49">
        <f t="shared" si="5"/>
        <v>0</v>
      </c>
    </row>
    <row r="175" spans="1:7" ht="15.75" customHeight="1">
      <c r="A175" s="103"/>
      <c r="B175" s="83"/>
      <c r="C175" s="83">
        <v>421</v>
      </c>
      <c r="D175" s="98" t="s">
        <v>57</v>
      </c>
      <c r="E175" s="112">
        <v>20000</v>
      </c>
      <c r="F175" s="112">
        <v>-20000</v>
      </c>
      <c r="G175" s="112">
        <f t="shared" si="5"/>
        <v>0</v>
      </c>
    </row>
    <row r="176" spans="1:7" ht="22.5" customHeight="1">
      <c r="A176" s="228"/>
      <c r="B176" s="229"/>
      <c r="C176" s="229"/>
      <c r="D176" s="230" t="s">
        <v>148</v>
      </c>
      <c r="E176" s="231">
        <f>E178</f>
        <v>100000</v>
      </c>
      <c r="F176" s="231">
        <f>F178</f>
        <v>-100000</v>
      </c>
      <c r="G176" s="231">
        <f t="shared" si="5"/>
        <v>0</v>
      </c>
    </row>
    <row r="177" spans="1:7" ht="15.75" customHeight="1">
      <c r="A177" s="103"/>
      <c r="B177" s="83"/>
      <c r="C177" s="83"/>
      <c r="D177" s="85" t="s">
        <v>134</v>
      </c>
      <c r="E177" s="49">
        <v>100000</v>
      </c>
      <c r="F177" s="49">
        <v>-100000</v>
      </c>
      <c r="G177" s="49">
        <f t="shared" si="5"/>
        <v>0</v>
      </c>
    </row>
    <row r="178" spans="1:7" ht="15.75" customHeight="1">
      <c r="A178" s="82">
        <v>4</v>
      </c>
      <c r="B178" s="83"/>
      <c r="C178" s="83"/>
      <c r="D178" s="94" t="s">
        <v>53</v>
      </c>
      <c r="E178" s="49">
        <f>E179</f>
        <v>100000</v>
      </c>
      <c r="F178" s="49">
        <f>F179</f>
        <v>-100000</v>
      </c>
      <c r="G178" s="49">
        <f t="shared" si="5"/>
        <v>0</v>
      </c>
    </row>
    <row r="179" spans="1:7" ht="15.75" customHeight="1">
      <c r="A179" s="103"/>
      <c r="B179" s="104">
        <v>42</v>
      </c>
      <c r="C179" s="83"/>
      <c r="D179" s="94" t="s">
        <v>76</v>
      </c>
      <c r="E179" s="49">
        <f>E180</f>
        <v>100000</v>
      </c>
      <c r="F179" s="49">
        <v>-100000</v>
      </c>
      <c r="G179" s="49">
        <f t="shared" si="5"/>
        <v>0</v>
      </c>
    </row>
    <row r="180" spans="1:7" ht="15.75" customHeight="1">
      <c r="A180" s="103"/>
      <c r="B180" s="83"/>
      <c r="C180" s="83">
        <v>421</v>
      </c>
      <c r="D180" s="98" t="s">
        <v>57</v>
      </c>
      <c r="E180" s="112">
        <v>100000</v>
      </c>
      <c r="F180" s="112">
        <v>-100000</v>
      </c>
      <c r="G180" s="112">
        <f t="shared" si="5"/>
        <v>0</v>
      </c>
    </row>
    <row r="181" spans="1:7" ht="18.75" customHeight="1">
      <c r="A181" s="228"/>
      <c r="B181" s="229"/>
      <c r="C181" s="229"/>
      <c r="D181" s="230" t="s">
        <v>147</v>
      </c>
      <c r="E181" s="231">
        <f>E183</f>
        <v>100000</v>
      </c>
      <c r="F181" s="231">
        <f>F183</f>
        <v>-100000</v>
      </c>
      <c r="G181" s="231">
        <f t="shared" si="5"/>
        <v>0</v>
      </c>
    </row>
    <row r="182" spans="1:7" ht="15.75" customHeight="1">
      <c r="A182" s="103"/>
      <c r="B182" s="83"/>
      <c r="C182" s="83"/>
      <c r="D182" s="85" t="s">
        <v>134</v>
      </c>
      <c r="E182" s="49">
        <v>100000</v>
      </c>
      <c r="F182" s="49">
        <v>-100000</v>
      </c>
      <c r="G182" s="49">
        <f t="shared" si="5"/>
        <v>0</v>
      </c>
    </row>
    <row r="183" spans="1:7" ht="15.75" customHeight="1">
      <c r="A183" s="82">
        <v>4</v>
      </c>
      <c r="B183" s="83"/>
      <c r="C183" s="83"/>
      <c r="D183" s="94" t="s">
        <v>53</v>
      </c>
      <c r="E183" s="49">
        <f>E184</f>
        <v>100000</v>
      </c>
      <c r="F183" s="49">
        <f>F184</f>
        <v>-100000</v>
      </c>
      <c r="G183" s="49">
        <f t="shared" si="5"/>
        <v>0</v>
      </c>
    </row>
    <row r="184" spans="1:7" ht="15.75" customHeight="1">
      <c r="A184" s="103"/>
      <c r="B184" s="104">
        <v>42</v>
      </c>
      <c r="C184" s="83"/>
      <c r="D184" s="94" t="s">
        <v>76</v>
      </c>
      <c r="E184" s="49">
        <f>E185</f>
        <v>100000</v>
      </c>
      <c r="F184" s="49">
        <f>F185</f>
        <v>-100000</v>
      </c>
      <c r="G184" s="49">
        <f t="shared" si="5"/>
        <v>0</v>
      </c>
    </row>
    <row r="185" spans="1:7" ht="15.75" customHeight="1">
      <c r="A185" s="103"/>
      <c r="B185" s="83"/>
      <c r="C185" s="83">
        <v>421</v>
      </c>
      <c r="D185" s="98" t="s">
        <v>57</v>
      </c>
      <c r="E185" s="112">
        <v>100000</v>
      </c>
      <c r="F185" s="112">
        <v>-100000</v>
      </c>
      <c r="G185" s="112">
        <f t="shared" si="5"/>
        <v>0</v>
      </c>
    </row>
    <row r="186" spans="1:7" ht="29.25" customHeight="1">
      <c r="A186" s="228"/>
      <c r="B186" s="229"/>
      <c r="C186" s="229"/>
      <c r="D186" s="230" t="s">
        <v>149</v>
      </c>
      <c r="E186" s="231">
        <f>E189</f>
        <v>80000</v>
      </c>
      <c r="F186" s="231">
        <f>F189</f>
        <v>-80000</v>
      </c>
      <c r="G186" s="231">
        <f t="shared" si="5"/>
        <v>0</v>
      </c>
    </row>
    <row r="187" spans="1:7" ht="15.75" customHeight="1">
      <c r="A187" s="96"/>
      <c r="B187" s="92"/>
      <c r="C187" s="92"/>
      <c r="D187" s="85" t="s">
        <v>134</v>
      </c>
      <c r="E187" s="43">
        <v>50000</v>
      </c>
      <c r="F187" s="43">
        <v>-50000</v>
      </c>
      <c r="G187" s="43">
        <f t="shared" si="5"/>
        <v>0</v>
      </c>
    </row>
    <row r="188" spans="1:7" ht="15.75" customHeight="1">
      <c r="A188" s="96"/>
      <c r="B188" s="92"/>
      <c r="C188" s="92"/>
      <c r="D188" s="85" t="s">
        <v>215</v>
      </c>
      <c r="E188" s="43">
        <v>30000</v>
      </c>
      <c r="F188" s="43">
        <v>-30000</v>
      </c>
      <c r="G188" s="43">
        <f t="shared" si="5"/>
        <v>0</v>
      </c>
    </row>
    <row r="189" spans="1:7" ht="15.75" customHeight="1">
      <c r="A189" s="91">
        <v>4</v>
      </c>
      <c r="B189" s="92"/>
      <c r="C189" s="92"/>
      <c r="D189" s="232" t="s">
        <v>53</v>
      </c>
      <c r="E189" s="43">
        <f>E190</f>
        <v>80000</v>
      </c>
      <c r="F189" s="43">
        <f>F190</f>
        <v>-80000</v>
      </c>
      <c r="G189" s="43">
        <f t="shared" si="5"/>
        <v>0</v>
      </c>
    </row>
    <row r="190" spans="1:7" ht="15.75" customHeight="1">
      <c r="A190" s="96"/>
      <c r="B190" s="95">
        <v>42</v>
      </c>
      <c r="C190" s="92"/>
      <c r="D190" s="232" t="s">
        <v>56</v>
      </c>
      <c r="E190" s="43">
        <f>SUM(E191:E192)</f>
        <v>80000</v>
      </c>
      <c r="F190" s="43">
        <v>-80000</v>
      </c>
      <c r="G190" s="43">
        <f t="shared" si="5"/>
        <v>0</v>
      </c>
    </row>
    <row r="191" spans="1:7" ht="15.75" customHeight="1">
      <c r="A191" s="96"/>
      <c r="B191" s="95"/>
      <c r="C191" s="92">
        <v>421</v>
      </c>
      <c r="D191" s="233" t="s">
        <v>57</v>
      </c>
      <c r="E191" s="234">
        <v>60000</v>
      </c>
      <c r="F191" s="43">
        <v>-60000</v>
      </c>
      <c r="G191" s="43">
        <f t="shared" si="5"/>
        <v>0</v>
      </c>
    </row>
    <row r="192" spans="1:7" ht="15.75" customHeight="1">
      <c r="A192" s="96"/>
      <c r="B192" s="92"/>
      <c r="C192" s="92">
        <v>422</v>
      </c>
      <c r="D192" s="233" t="s">
        <v>58</v>
      </c>
      <c r="E192" s="234">
        <v>20000</v>
      </c>
      <c r="F192" s="234">
        <v>-20000</v>
      </c>
      <c r="G192" s="234">
        <f t="shared" si="5"/>
        <v>0</v>
      </c>
    </row>
    <row r="193" spans="1:7" ht="27" customHeight="1">
      <c r="A193" s="324"/>
      <c r="B193" s="322"/>
      <c r="C193" s="322"/>
      <c r="D193" s="323" t="s">
        <v>150</v>
      </c>
      <c r="E193" s="231">
        <f>E195</f>
        <v>50000</v>
      </c>
      <c r="F193" s="231">
        <f>F195</f>
        <v>-50000</v>
      </c>
      <c r="G193" s="231">
        <f t="shared" si="5"/>
        <v>0</v>
      </c>
    </row>
    <row r="194" spans="1:7" ht="16.5" customHeight="1">
      <c r="A194" s="103"/>
      <c r="B194" s="83"/>
      <c r="C194" s="83"/>
      <c r="D194" s="85" t="s">
        <v>134</v>
      </c>
      <c r="E194" s="99">
        <v>50000</v>
      </c>
      <c r="F194" s="99">
        <v>-50000</v>
      </c>
      <c r="G194" s="99">
        <f t="shared" si="5"/>
        <v>0</v>
      </c>
    </row>
    <row r="195" spans="1:7" ht="15.75" customHeight="1">
      <c r="A195" s="82">
        <v>4</v>
      </c>
      <c r="B195" s="83"/>
      <c r="C195" s="83"/>
      <c r="D195" s="94" t="s">
        <v>53</v>
      </c>
      <c r="E195" s="99">
        <f>E196</f>
        <v>50000</v>
      </c>
      <c r="F195" s="99">
        <f>F196</f>
        <v>-50000</v>
      </c>
      <c r="G195" s="99">
        <f t="shared" si="5"/>
        <v>0</v>
      </c>
    </row>
    <row r="196" spans="1:7" ht="15.75" customHeight="1">
      <c r="A196" s="103"/>
      <c r="B196" s="104">
        <v>42</v>
      </c>
      <c r="C196" s="83"/>
      <c r="D196" s="94" t="s">
        <v>54</v>
      </c>
      <c r="E196" s="99">
        <f>E197</f>
        <v>50000</v>
      </c>
      <c r="F196" s="99">
        <v>-50000</v>
      </c>
      <c r="G196" s="99">
        <f t="shared" si="5"/>
        <v>0</v>
      </c>
    </row>
    <row r="197" spans="1:7" ht="15.75" customHeight="1">
      <c r="A197" s="103"/>
      <c r="B197" s="83"/>
      <c r="C197" s="83">
        <v>421</v>
      </c>
      <c r="D197" s="98" t="s">
        <v>57</v>
      </c>
      <c r="E197" s="86">
        <v>50000</v>
      </c>
      <c r="F197" s="86">
        <v>-50000</v>
      </c>
      <c r="G197" s="86">
        <f t="shared" si="5"/>
        <v>0</v>
      </c>
    </row>
    <row r="198" spans="1:7" ht="26.25" customHeight="1">
      <c r="A198" s="324"/>
      <c r="B198" s="322"/>
      <c r="C198" s="322"/>
      <c r="D198" s="323" t="s">
        <v>151</v>
      </c>
      <c r="E198" s="231">
        <f>E200</f>
        <v>50000</v>
      </c>
      <c r="F198" s="231">
        <f>F200</f>
        <v>-50000</v>
      </c>
      <c r="G198" s="231">
        <f aca="true" t="shared" si="6" ref="G198:G217">SUM(E198+F198)</f>
        <v>0</v>
      </c>
    </row>
    <row r="199" spans="1:7" ht="15.75" customHeight="1">
      <c r="A199" s="103"/>
      <c r="B199" s="83"/>
      <c r="C199" s="83"/>
      <c r="D199" s="85" t="s">
        <v>134</v>
      </c>
      <c r="E199" s="99">
        <v>50000</v>
      </c>
      <c r="F199" s="99">
        <v>-50000</v>
      </c>
      <c r="G199" s="99">
        <f t="shared" si="6"/>
        <v>0</v>
      </c>
    </row>
    <row r="200" spans="1:7" ht="15.75" customHeight="1">
      <c r="A200" s="82">
        <v>4</v>
      </c>
      <c r="B200" s="83"/>
      <c r="C200" s="83"/>
      <c r="D200" s="94" t="s">
        <v>53</v>
      </c>
      <c r="E200" s="99">
        <f>E201</f>
        <v>50000</v>
      </c>
      <c r="F200" s="99">
        <f>F201</f>
        <v>-50000</v>
      </c>
      <c r="G200" s="99">
        <f t="shared" si="6"/>
        <v>0</v>
      </c>
    </row>
    <row r="201" spans="1:7" ht="15.75" customHeight="1">
      <c r="A201" s="103"/>
      <c r="B201" s="104">
        <v>42</v>
      </c>
      <c r="C201" s="83"/>
      <c r="D201" s="94" t="s">
        <v>54</v>
      </c>
      <c r="E201" s="99">
        <f>E202</f>
        <v>50000</v>
      </c>
      <c r="F201" s="99">
        <v>-50000</v>
      </c>
      <c r="G201" s="99">
        <f t="shared" si="6"/>
        <v>0</v>
      </c>
    </row>
    <row r="202" spans="1:7" ht="15.75" customHeight="1">
      <c r="A202" s="103"/>
      <c r="B202" s="83"/>
      <c r="C202" s="83">
        <v>421</v>
      </c>
      <c r="D202" s="98" t="s">
        <v>57</v>
      </c>
      <c r="E202" s="86">
        <v>50000</v>
      </c>
      <c r="F202" s="86">
        <v>-50000</v>
      </c>
      <c r="G202" s="86">
        <f t="shared" si="6"/>
        <v>0</v>
      </c>
    </row>
    <row r="203" spans="1:7" ht="27.75" customHeight="1">
      <c r="A203" s="324"/>
      <c r="B203" s="322"/>
      <c r="C203" s="322"/>
      <c r="D203" s="323" t="s">
        <v>152</v>
      </c>
      <c r="E203" s="231">
        <f>E205</f>
        <v>1288000</v>
      </c>
      <c r="F203" s="231">
        <f>F205</f>
        <v>-938000</v>
      </c>
      <c r="G203" s="231">
        <f t="shared" si="6"/>
        <v>350000</v>
      </c>
    </row>
    <row r="204" spans="1:7" ht="15.75" customHeight="1">
      <c r="A204" s="103"/>
      <c r="B204" s="83"/>
      <c r="C204" s="83"/>
      <c r="D204" s="85" t="s">
        <v>134</v>
      </c>
      <c r="E204" s="99">
        <v>1288000</v>
      </c>
      <c r="F204" s="99">
        <v>-938000</v>
      </c>
      <c r="G204" s="99">
        <f t="shared" si="6"/>
        <v>350000</v>
      </c>
    </row>
    <row r="205" spans="1:7" ht="15.75" customHeight="1">
      <c r="A205" s="82">
        <v>4</v>
      </c>
      <c r="B205" s="83"/>
      <c r="C205" s="83"/>
      <c r="D205" s="94" t="s">
        <v>53</v>
      </c>
      <c r="E205" s="99">
        <f>E206</f>
        <v>1288000</v>
      </c>
      <c r="F205" s="99">
        <f>F206</f>
        <v>-938000</v>
      </c>
      <c r="G205" s="99">
        <f t="shared" si="6"/>
        <v>350000</v>
      </c>
    </row>
    <row r="206" spans="1:7" ht="15.75" customHeight="1">
      <c r="A206" s="103"/>
      <c r="B206" s="104">
        <v>42</v>
      </c>
      <c r="C206" s="83"/>
      <c r="D206" s="94" t="s">
        <v>54</v>
      </c>
      <c r="E206" s="99">
        <f>E207</f>
        <v>1288000</v>
      </c>
      <c r="F206" s="99">
        <v>-938000</v>
      </c>
      <c r="G206" s="99">
        <f t="shared" si="6"/>
        <v>350000</v>
      </c>
    </row>
    <row r="207" spans="1:7" ht="15.75" customHeight="1">
      <c r="A207" s="103"/>
      <c r="B207" s="83"/>
      <c r="C207" s="83">
        <v>421</v>
      </c>
      <c r="D207" s="98" t="s">
        <v>57</v>
      </c>
      <c r="E207" s="86">
        <v>1288000</v>
      </c>
      <c r="F207" s="86">
        <v>-938000</v>
      </c>
      <c r="G207" s="86">
        <f t="shared" si="6"/>
        <v>350000</v>
      </c>
    </row>
    <row r="208" spans="1:7" ht="20.25" customHeight="1">
      <c r="A208" s="324"/>
      <c r="B208" s="322"/>
      <c r="C208" s="322"/>
      <c r="D208" s="323" t="s">
        <v>153</v>
      </c>
      <c r="E208" s="231">
        <f>E210</f>
        <v>1000000</v>
      </c>
      <c r="F208" s="231">
        <f>F210</f>
        <v>-1000000</v>
      </c>
      <c r="G208" s="231">
        <f t="shared" si="6"/>
        <v>0</v>
      </c>
    </row>
    <row r="209" spans="1:7" ht="15.75" customHeight="1">
      <c r="A209" s="103"/>
      <c r="B209" s="83"/>
      <c r="C209" s="83"/>
      <c r="D209" s="85" t="s">
        <v>134</v>
      </c>
      <c r="E209" s="99">
        <v>1000000</v>
      </c>
      <c r="F209" s="99">
        <v>-1000000</v>
      </c>
      <c r="G209" s="99">
        <f t="shared" si="6"/>
        <v>0</v>
      </c>
    </row>
    <row r="210" spans="1:7" ht="15.75" customHeight="1">
      <c r="A210" s="82">
        <v>4</v>
      </c>
      <c r="B210" s="83"/>
      <c r="C210" s="83"/>
      <c r="D210" s="94" t="s">
        <v>53</v>
      </c>
      <c r="E210" s="99">
        <f>E211</f>
        <v>1000000</v>
      </c>
      <c r="F210" s="99">
        <f>F211</f>
        <v>-1000000</v>
      </c>
      <c r="G210" s="99">
        <f t="shared" si="6"/>
        <v>0</v>
      </c>
    </row>
    <row r="211" spans="1:7" ht="15.75" customHeight="1">
      <c r="A211" s="103"/>
      <c r="B211" s="104">
        <v>42</v>
      </c>
      <c r="C211" s="83"/>
      <c r="D211" s="94" t="s">
        <v>54</v>
      </c>
      <c r="E211" s="99">
        <f>E212</f>
        <v>1000000</v>
      </c>
      <c r="F211" s="99">
        <v>-1000000</v>
      </c>
      <c r="G211" s="99">
        <f t="shared" si="6"/>
        <v>0</v>
      </c>
    </row>
    <row r="212" spans="1:7" ht="15.75" customHeight="1">
      <c r="A212" s="103"/>
      <c r="B212" s="83"/>
      <c r="C212" s="83">
        <v>421</v>
      </c>
      <c r="D212" s="98" t="s">
        <v>57</v>
      </c>
      <c r="E212" s="86">
        <v>1000000</v>
      </c>
      <c r="F212" s="86">
        <v>-1000000</v>
      </c>
      <c r="G212" s="86">
        <f t="shared" si="6"/>
        <v>0</v>
      </c>
    </row>
    <row r="213" spans="1:7" ht="29.25" customHeight="1">
      <c r="A213" s="324"/>
      <c r="B213" s="322"/>
      <c r="C213" s="322"/>
      <c r="D213" s="323" t="s">
        <v>154</v>
      </c>
      <c r="E213" s="231">
        <f>E215</f>
        <v>150000</v>
      </c>
      <c r="F213" s="231">
        <f>F215</f>
        <v>-150000</v>
      </c>
      <c r="G213" s="231">
        <f t="shared" si="6"/>
        <v>0</v>
      </c>
    </row>
    <row r="214" spans="1:7" ht="15.75" customHeight="1">
      <c r="A214" s="103"/>
      <c r="B214" s="83"/>
      <c r="C214" s="83"/>
      <c r="D214" s="85" t="s">
        <v>134</v>
      </c>
      <c r="E214" s="99">
        <v>150000</v>
      </c>
      <c r="F214" s="99">
        <v>-150000</v>
      </c>
      <c r="G214" s="99">
        <f t="shared" si="6"/>
        <v>0</v>
      </c>
    </row>
    <row r="215" spans="1:7" ht="15.75" customHeight="1">
      <c r="A215" s="82">
        <v>4</v>
      </c>
      <c r="B215" s="83"/>
      <c r="C215" s="83"/>
      <c r="D215" s="94" t="s">
        <v>53</v>
      </c>
      <c r="E215" s="99">
        <f>E216</f>
        <v>150000</v>
      </c>
      <c r="F215" s="99">
        <f>F216</f>
        <v>-150000</v>
      </c>
      <c r="G215" s="99">
        <f t="shared" si="6"/>
        <v>0</v>
      </c>
    </row>
    <row r="216" spans="1:7" ht="15.75" customHeight="1">
      <c r="A216" s="103"/>
      <c r="B216" s="104">
        <v>42</v>
      </c>
      <c r="C216" s="83"/>
      <c r="D216" s="94" t="s">
        <v>54</v>
      </c>
      <c r="E216" s="99">
        <f>E217</f>
        <v>150000</v>
      </c>
      <c r="F216" s="99">
        <v>-150000</v>
      </c>
      <c r="G216" s="99">
        <f t="shared" si="6"/>
        <v>0</v>
      </c>
    </row>
    <row r="217" spans="1:7" ht="15.75" customHeight="1">
      <c r="A217" s="103"/>
      <c r="B217" s="83"/>
      <c r="C217" s="83">
        <v>421</v>
      </c>
      <c r="D217" s="98" t="s">
        <v>57</v>
      </c>
      <c r="E217" s="86">
        <v>150000</v>
      </c>
      <c r="F217" s="86">
        <v>-150000</v>
      </c>
      <c r="G217" s="86">
        <f t="shared" si="6"/>
        <v>0</v>
      </c>
    </row>
    <row r="218" spans="1:7" ht="25.5" customHeight="1">
      <c r="A218" s="324"/>
      <c r="B218" s="322"/>
      <c r="C218" s="322"/>
      <c r="D218" s="323" t="s">
        <v>155</v>
      </c>
      <c r="E218" s="231">
        <f>E220</f>
        <v>50000</v>
      </c>
      <c r="F218" s="231">
        <f>F220</f>
        <v>-50000</v>
      </c>
      <c r="G218" s="231">
        <f>SUM(E218+F218)</f>
        <v>0</v>
      </c>
    </row>
    <row r="219" spans="1:7" ht="15.75" customHeight="1">
      <c r="A219" s="103"/>
      <c r="B219" s="83"/>
      <c r="C219" s="83"/>
      <c r="D219" s="85" t="s">
        <v>134</v>
      </c>
      <c r="E219" s="99">
        <v>50000</v>
      </c>
      <c r="F219" s="99">
        <v>-50000</v>
      </c>
      <c r="G219" s="99">
        <f>SUM(E219+F219)</f>
        <v>0</v>
      </c>
    </row>
    <row r="220" spans="1:7" ht="15.75" customHeight="1">
      <c r="A220" s="82">
        <v>4</v>
      </c>
      <c r="B220" s="83"/>
      <c r="C220" s="83"/>
      <c r="D220" s="94" t="s">
        <v>53</v>
      </c>
      <c r="E220" s="99">
        <f>E221</f>
        <v>50000</v>
      </c>
      <c r="F220" s="99">
        <f>F221</f>
        <v>-50000</v>
      </c>
      <c r="G220" s="99">
        <f>SUM(E220+F220)</f>
        <v>0</v>
      </c>
    </row>
    <row r="221" spans="1:7" ht="15.75" customHeight="1">
      <c r="A221" s="103"/>
      <c r="B221" s="104">
        <v>42</v>
      </c>
      <c r="C221" s="83"/>
      <c r="D221" s="94" t="s">
        <v>54</v>
      </c>
      <c r="E221" s="99">
        <f>E222</f>
        <v>50000</v>
      </c>
      <c r="F221" s="99">
        <v>-50000</v>
      </c>
      <c r="G221" s="99">
        <f>SUM(E221+F221)</f>
        <v>0</v>
      </c>
    </row>
    <row r="222" spans="1:7" ht="15.75" customHeight="1">
      <c r="A222" s="103"/>
      <c r="B222" s="83"/>
      <c r="C222" s="83">
        <v>421</v>
      </c>
      <c r="D222" s="98" t="s">
        <v>57</v>
      </c>
      <c r="E222" s="86">
        <v>50000</v>
      </c>
      <c r="F222" s="86">
        <v>-50000</v>
      </c>
      <c r="G222" s="86">
        <f>SUM(E222+F222)</f>
        <v>0</v>
      </c>
    </row>
    <row r="223" spans="1:7" ht="27.75" customHeight="1">
      <c r="A223" s="103"/>
      <c r="B223" s="83"/>
      <c r="C223" s="83"/>
      <c r="D223" s="85" t="s">
        <v>74</v>
      </c>
      <c r="E223" s="86"/>
      <c r="F223" s="86"/>
      <c r="G223" s="86"/>
    </row>
    <row r="224" spans="1:7" ht="30" customHeight="1">
      <c r="A224" s="176"/>
      <c r="B224" s="177"/>
      <c r="C224" s="177"/>
      <c r="D224" s="153" t="s">
        <v>207</v>
      </c>
      <c r="E224" s="151">
        <f>E225</f>
        <v>261000</v>
      </c>
      <c r="F224" s="151">
        <f>F225</f>
        <v>70000</v>
      </c>
      <c r="G224" s="151">
        <f aca="true" t="shared" si="7" ref="G224:G229">SUM(E224+F224)</f>
        <v>331000</v>
      </c>
    </row>
    <row r="225" spans="1:7" ht="27" customHeight="1">
      <c r="A225" s="325"/>
      <c r="B225" s="326"/>
      <c r="C225" s="326"/>
      <c r="D225" s="327" t="s">
        <v>198</v>
      </c>
      <c r="E225" s="328">
        <f>E227</f>
        <v>261000</v>
      </c>
      <c r="F225" s="328">
        <f>F227</f>
        <v>70000</v>
      </c>
      <c r="G225" s="328">
        <f t="shared" si="7"/>
        <v>331000</v>
      </c>
    </row>
    <row r="226" spans="1:7" ht="15.75" customHeight="1">
      <c r="A226" s="103"/>
      <c r="B226" s="83"/>
      <c r="C226" s="83"/>
      <c r="D226" s="85" t="s">
        <v>134</v>
      </c>
      <c r="E226" s="99">
        <v>261000</v>
      </c>
      <c r="F226" s="99">
        <v>70000</v>
      </c>
      <c r="G226" s="99">
        <f t="shared" si="7"/>
        <v>331000</v>
      </c>
    </row>
    <row r="227" spans="1:7" ht="15.75" customHeight="1">
      <c r="A227" s="82">
        <v>4</v>
      </c>
      <c r="B227" s="83"/>
      <c r="C227" s="83"/>
      <c r="D227" s="94" t="s">
        <v>53</v>
      </c>
      <c r="E227" s="99">
        <f>E228</f>
        <v>261000</v>
      </c>
      <c r="F227" s="99">
        <f>F228</f>
        <v>70000</v>
      </c>
      <c r="G227" s="99">
        <f t="shared" si="7"/>
        <v>331000</v>
      </c>
    </row>
    <row r="228" spans="1:7" ht="15.75" customHeight="1">
      <c r="A228" s="103"/>
      <c r="B228" s="104">
        <v>42</v>
      </c>
      <c r="C228" s="83"/>
      <c r="D228" s="94" t="s">
        <v>54</v>
      </c>
      <c r="E228" s="99">
        <f>E229</f>
        <v>261000</v>
      </c>
      <c r="F228" s="99">
        <v>70000</v>
      </c>
      <c r="G228" s="99">
        <f t="shared" si="7"/>
        <v>331000</v>
      </c>
    </row>
    <row r="229" spans="1:7" ht="15.75" customHeight="1">
      <c r="A229" s="103"/>
      <c r="B229" s="83"/>
      <c r="C229" s="83">
        <v>421</v>
      </c>
      <c r="D229" s="98" t="s">
        <v>57</v>
      </c>
      <c r="E229" s="86">
        <v>261000</v>
      </c>
      <c r="F229" s="86">
        <v>70000</v>
      </c>
      <c r="G229" s="86">
        <f t="shared" si="7"/>
        <v>331000</v>
      </c>
    </row>
    <row r="230" spans="1:7" ht="25.5" customHeight="1">
      <c r="A230" s="103"/>
      <c r="B230" s="83"/>
      <c r="C230" s="83"/>
      <c r="D230" s="85" t="s">
        <v>74</v>
      </c>
      <c r="E230" s="86"/>
      <c r="F230" s="86"/>
      <c r="G230" s="86"/>
    </row>
    <row r="231" spans="1:7" ht="34.5" customHeight="1">
      <c r="A231" s="184"/>
      <c r="B231" s="185"/>
      <c r="C231" s="185"/>
      <c r="D231" s="157" t="s">
        <v>208</v>
      </c>
      <c r="E231" s="187">
        <f>E345+E325+E330+E335+E340+E350+E232+E238+E243+E248+E253+E258+E263+E268+E273+E278+E283+E288+E293+E298+E303+E308+E355+E365+E313+E318+E360+E370</f>
        <v>5105000</v>
      </c>
      <c r="F231" s="187">
        <f>F345+F325+F330+F335+F340+F350+F232+F238+F243+F248+F253+F258+F263+F268+F273+F278+F283+F288+F293+F298+F303+F308+F355+F365+F313+F318+F360+F370</f>
        <v>-4801300</v>
      </c>
      <c r="G231" s="187">
        <f>G345+G325+G330+G335+G340+G350+G232+G238+G243+G248+G253+G258+G263+G268+G273+G278+G283+G288+G293+G298+G303+G308+G355+G365+G313+G318+G360+G370</f>
        <v>303700</v>
      </c>
    </row>
    <row r="232" spans="1:7" ht="30" customHeight="1">
      <c r="A232" s="325"/>
      <c r="B232" s="326"/>
      <c r="C232" s="326"/>
      <c r="D232" s="327" t="s">
        <v>162</v>
      </c>
      <c r="E232" s="328">
        <f>E235</f>
        <v>80000</v>
      </c>
      <c r="F232" s="328">
        <f>F235</f>
        <v>0</v>
      </c>
      <c r="G232" s="328">
        <f aca="true" t="shared" si="8" ref="G232:G247">SUM(E232+F232)</f>
        <v>80000</v>
      </c>
    </row>
    <row r="233" spans="1:7" ht="15.75" customHeight="1">
      <c r="A233" s="103"/>
      <c r="B233" s="83"/>
      <c r="C233" s="83"/>
      <c r="D233" s="85" t="s">
        <v>134</v>
      </c>
      <c r="E233" s="99">
        <v>30000</v>
      </c>
      <c r="F233" s="99">
        <v>0</v>
      </c>
      <c r="G233" s="99">
        <f t="shared" si="8"/>
        <v>30000</v>
      </c>
    </row>
    <row r="234" spans="1:7" ht="15.75" customHeight="1">
      <c r="A234" s="103"/>
      <c r="B234" s="83"/>
      <c r="C234" s="83"/>
      <c r="D234" s="85" t="s">
        <v>107</v>
      </c>
      <c r="E234" s="99">
        <v>50000</v>
      </c>
      <c r="F234" s="99">
        <v>0</v>
      </c>
      <c r="G234" s="99">
        <f t="shared" si="8"/>
        <v>50000</v>
      </c>
    </row>
    <row r="235" spans="1:7" ht="15.75" customHeight="1">
      <c r="A235" s="82">
        <v>4</v>
      </c>
      <c r="B235" s="83"/>
      <c r="C235" s="83"/>
      <c r="D235" s="94" t="s">
        <v>53</v>
      </c>
      <c r="E235" s="99">
        <f>E236</f>
        <v>80000</v>
      </c>
      <c r="F235" s="99">
        <f>F236</f>
        <v>0</v>
      </c>
      <c r="G235" s="99">
        <f t="shared" si="8"/>
        <v>80000</v>
      </c>
    </row>
    <row r="236" spans="1:7" ht="15.75" customHeight="1">
      <c r="A236" s="103"/>
      <c r="B236" s="104">
        <v>42</v>
      </c>
      <c r="C236" s="83"/>
      <c r="D236" s="94" t="s">
        <v>56</v>
      </c>
      <c r="E236" s="99">
        <f>E237</f>
        <v>80000</v>
      </c>
      <c r="F236" s="99">
        <v>0</v>
      </c>
      <c r="G236" s="99">
        <f t="shared" si="8"/>
        <v>80000</v>
      </c>
    </row>
    <row r="237" spans="1:7" ht="15.75" customHeight="1">
      <c r="A237" s="103"/>
      <c r="B237" s="83"/>
      <c r="C237" s="83">
        <v>426</v>
      </c>
      <c r="D237" s="98" t="s">
        <v>59</v>
      </c>
      <c r="E237" s="86">
        <v>80000</v>
      </c>
      <c r="F237" s="86">
        <v>0</v>
      </c>
      <c r="G237" s="86">
        <f t="shared" si="8"/>
        <v>80000</v>
      </c>
    </row>
    <row r="238" spans="1:7" ht="42.75" customHeight="1">
      <c r="A238" s="334"/>
      <c r="B238" s="335"/>
      <c r="C238" s="335"/>
      <c r="D238" s="336" t="s">
        <v>163</v>
      </c>
      <c r="E238" s="337">
        <f>E240</f>
        <v>190000</v>
      </c>
      <c r="F238" s="337">
        <f>F240</f>
        <v>-190000</v>
      </c>
      <c r="G238" s="337">
        <f t="shared" si="8"/>
        <v>0</v>
      </c>
    </row>
    <row r="239" spans="1:7" ht="15.75" customHeight="1">
      <c r="A239" s="103"/>
      <c r="B239" s="83"/>
      <c r="C239" s="83"/>
      <c r="D239" s="85" t="s">
        <v>134</v>
      </c>
      <c r="E239" s="99">
        <v>190000</v>
      </c>
      <c r="F239" s="99">
        <v>-190000</v>
      </c>
      <c r="G239" s="99">
        <f t="shared" si="8"/>
        <v>0</v>
      </c>
    </row>
    <row r="240" spans="1:7" ht="15.75" customHeight="1">
      <c r="A240" s="82">
        <v>4</v>
      </c>
      <c r="B240" s="83"/>
      <c r="C240" s="83"/>
      <c r="D240" s="94" t="s">
        <v>53</v>
      </c>
      <c r="E240" s="99">
        <f>E241</f>
        <v>190000</v>
      </c>
      <c r="F240" s="99">
        <f>F241</f>
        <v>-190000</v>
      </c>
      <c r="G240" s="99">
        <f t="shared" si="8"/>
        <v>0</v>
      </c>
    </row>
    <row r="241" spans="1:7" ht="15.75" customHeight="1">
      <c r="A241" s="103"/>
      <c r="B241" s="104">
        <v>42</v>
      </c>
      <c r="C241" s="83"/>
      <c r="D241" s="94" t="s">
        <v>56</v>
      </c>
      <c r="E241" s="99">
        <f>E242</f>
        <v>190000</v>
      </c>
      <c r="F241" s="99">
        <v>-190000</v>
      </c>
      <c r="G241" s="99">
        <f t="shared" si="8"/>
        <v>0</v>
      </c>
    </row>
    <row r="242" spans="1:7" ht="15.75" customHeight="1">
      <c r="A242" s="103"/>
      <c r="B242" s="83"/>
      <c r="C242" s="83">
        <v>426</v>
      </c>
      <c r="D242" s="98" t="s">
        <v>59</v>
      </c>
      <c r="E242" s="86">
        <v>190000</v>
      </c>
      <c r="F242" s="86">
        <v>-190000</v>
      </c>
      <c r="G242" s="86">
        <f t="shared" si="8"/>
        <v>0</v>
      </c>
    </row>
    <row r="243" spans="1:7" ht="27" customHeight="1">
      <c r="A243" s="334"/>
      <c r="B243" s="335"/>
      <c r="C243" s="335"/>
      <c r="D243" s="336" t="s">
        <v>164</v>
      </c>
      <c r="E243" s="337">
        <f>E245</f>
        <v>100000</v>
      </c>
      <c r="F243" s="337">
        <f>F245</f>
        <v>-100000</v>
      </c>
      <c r="G243" s="337">
        <f t="shared" si="8"/>
        <v>0</v>
      </c>
    </row>
    <row r="244" spans="1:7" ht="15.75" customHeight="1">
      <c r="A244" s="103"/>
      <c r="B244" s="83"/>
      <c r="C244" s="83"/>
      <c r="D244" s="85" t="s">
        <v>134</v>
      </c>
      <c r="E244" s="99">
        <v>100000</v>
      </c>
      <c r="F244" s="99">
        <v>-100000</v>
      </c>
      <c r="G244" s="99">
        <f t="shared" si="8"/>
        <v>0</v>
      </c>
    </row>
    <row r="245" spans="1:7" ht="15.75" customHeight="1">
      <c r="A245" s="82">
        <v>4</v>
      </c>
      <c r="B245" s="83"/>
      <c r="C245" s="83"/>
      <c r="D245" s="94" t="s">
        <v>53</v>
      </c>
      <c r="E245" s="99">
        <f>E246</f>
        <v>100000</v>
      </c>
      <c r="F245" s="99">
        <f>F246</f>
        <v>-100000</v>
      </c>
      <c r="G245" s="99">
        <f t="shared" si="8"/>
        <v>0</v>
      </c>
    </row>
    <row r="246" spans="1:7" ht="15.75" customHeight="1">
      <c r="A246" s="103"/>
      <c r="B246" s="104">
        <v>42</v>
      </c>
      <c r="C246" s="83"/>
      <c r="D246" s="94" t="s">
        <v>56</v>
      </c>
      <c r="E246" s="99">
        <f>E247</f>
        <v>100000</v>
      </c>
      <c r="F246" s="99">
        <v>-100000</v>
      </c>
      <c r="G246" s="99">
        <f t="shared" si="8"/>
        <v>0</v>
      </c>
    </row>
    <row r="247" spans="1:7" ht="15.75" customHeight="1">
      <c r="A247" s="103"/>
      <c r="B247" s="83"/>
      <c r="C247" s="83">
        <v>426</v>
      </c>
      <c r="D247" s="98" t="s">
        <v>59</v>
      </c>
      <c r="E247" s="86">
        <v>100000</v>
      </c>
      <c r="F247" s="86">
        <v>-100000</v>
      </c>
      <c r="G247" s="86">
        <f t="shared" si="8"/>
        <v>0</v>
      </c>
    </row>
    <row r="248" spans="1:7" ht="27" customHeight="1">
      <c r="A248" s="338"/>
      <c r="B248" s="339"/>
      <c r="C248" s="339"/>
      <c r="D248" s="336" t="s">
        <v>165</v>
      </c>
      <c r="E248" s="337">
        <f>E250</f>
        <v>30000</v>
      </c>
      <c r="F248" s="337">
        <f>F250</f>
        <v>-30000</v>
      </c>
      <c r="G248" s="337">
        <f aca="true" t="shared" si="9" ref="G248:G272">SUM(E248+F248)</f>
        <v>0</v>
      </c>
    </row>
    <row r="249" spans="1:7" ht="15.75" customHeight="1">
      <c r="A249" s="103"/>
      <c r="B249" s="83"/>
      <c r="C249" s="83"/>
      <c r="D249" s="85" t="s">
        <v>134</v>
      </c>
      <c r="E249" s="99">
        <v>30000</v>
      </c>
      <c r="F249" s="99">
        <v>-30000</v>
      </c>
      <c r="G249" s="99">
        <f t="shared" si="9"/>
        <v>0</v>
      </c>
    </row>
    <row r="250" spans="1:7" ht="15.75" customHeight="1">
      <c r="A250" s="82">
        <v>4</v>
      </c>
      <c r="B250" s="83"/>
      <c r="C250" s="83"/>
      <c r="D250" s="94" t="s">
        <v>53</v>
      </c>
      <c r="E250" s="99">
        <f>E251</f>
        <v>30000</v>
      </c>
      <c r="F250" s="99">
        <f>F251</f>
        <v>-30000</v>
      </c>
      <c r="G250" s="99">
        <f t="shared" si="9"/>
        <v>0</v>
      </c>
    </row>
    <row r="251" spans="1:7" ht="15.75" customHeight="1">
      <c r="A251" s="103"/>
      <c r="B251" s="104">
        <v>42</v>
      </c>
      <c r="C251" s="83"/>
      <c r="D251" s="94" t="s">
        <v>56</v>
      </c>
      <c r="E251" s="99">
        <f>E252</f>
        <v>30000</v>
      </c>
      <c r="F251" s="99">
        <f>F252</f>
        <v>-30000</v>
      </c>
      <c r="G251" s="99">
        <f t="shared" si="9"/>
        <v>0</v>
      </c>
    </row>
    <row r="252" spans="1:7" ht="15.75" customHeight="1">
      <c r="A252" s="103"/>
      <c r="B252" s="83"/>
      <c r="C252" s="83">
        <v>426</v>
      </c>
      <c r="D252" s="98" t="s">
        <v>59</v>
      </c>
      <c r="E252" s="86">
        <v>30000</v>
      </c>
      <c r="F252" s="86">
        <v>-30000</v>
      </c>
      <c r="G252" s="86">
        <f t="shared" si="9"/>
        <v>0</v>
      </c>
    </row>
    <row r="253" spans="1:7" ht="28.5" customHeight="1">
      <c r="A253" s="338"/>
      <c r="B253" s="339"/>
      <c r="C253" s="339"/>
      <c r="D253" s="336" t="s">
        <v>166</v>
      </c>
      <c r="E253" s="337">
        <f>E255</f>
        <v>50000</v>
      </c>
      <c r="F253" s="337">
        <f>F255</f>
        <v>-50000</v>
      </c>
      <c r="G253" s="337">
        <f t="shared" si="9"/>
        <v>0</v>
      </c>
    </row>
    <row r="254" spans="1:7" ht="15.75" customHeight="1">
      <c r="A254" s="103"/>
      <c r="B254" s="83"/>
      <c r="C254" s="83"/>
      <c r="D254" s="85" t="s">
        <v>27</v>
      </c>
      <c r="E254" s="99">
        <v>50000</v>
      </c>
      <c r="F254" s="99">
        <v>-50000</v>
      </c>
      <c r="G254" s="99">
        <f t="shared" si="9"/>
        <v>0</v>
      </c>
    </row>
    <row r="255" spans="1:7" ht="15.75" customHeight="1">
      <c r="A255" s="82">
        <v>4</v>
      </c>
      <c r="B255" s="83"/>
      <c r="C255" s="83"/>
      <c r="D255" s="94" t="s">
        <v>53</v>
      </c>
      <c r="E255" s="99">
        <f>E256</f>
        <v>50000</v>
      </c>
      <c r="F255" s="99">
        <f>F256</f>
        <v>-50000</v>
      </c>
      <c r="G255" s="99">
        <f t="shared" si="9"/>
        <v>0</v>
      </c>
    </row>
    <row r="256" spans="1:7" ht="15.75" customHeight="1">
      <c r="A256" s="103"/>
      <c r="B256" s="104">
        <v>42</v>
      </c>
      <c r="C256" s="83"/>
      <c r="D256" s="94" t="s">
        <v>56</v>
      </c>
      <c r="E256" s="99">
        <f>E257</f>
        <v>50000</v>
      </c>
      <c r="F256" s="99">
        <f>F257</f>
        <v>-50000</v>
      </c>
      <c r="G256" s="99">
        <f t="shared" si="9"/>
        <v>0</v>
      </c>
    </row>
    <row r="257" spans="1:7" ht="15.75" customHeight="1">
      <c r="A257" s="103"/>
      <c r="B257" s="83"/>
      <c r="C257" s="83">
        <v>426</v>
      </c>
      <c r="D257" s="98" t="s">
        <v>59</v>
      </c>
      <c r="E257" s="86">
        <v>50000</v>
      </c>
      <c r="F257" s="86">
        <v>-50000</v>
      </c>
      <c r="G257" s="86">
        <f t="shared" si="9"/>
        <v>0</v>
      </c>
    </row>
    <row r="258" spans="1:7" ht="27" customHeight="1">
      <c r="A258" s="338"/>
      <c r="B258" s="339"/>
      <c r="C258" s="339"/>
      <c r="D258" s="336" t="s">
        <v>167</v>
      </c>
      <c r="E258" s="337">
        <f>E260</f>
        <v>80000</v>
      </c>
      <c r="F258" s="337">
        <f>F260</f>
        <v>-80000</v>
      </c>
      <c r="G258" s="337">
        <f t="shared" si="9"/>
        <v>0</v>
      </c>
    </row>
    <row r="259" spans="1:7" ht="15.75" customHeight="1">
      <c r="A259" s="103"/>
      <c r="B259" s="83"/>
      <c r="C259" s="83"/>
      <c r="D259" s="85" t="s">
        <v>134</v>
      </c>
      <c r="E259" s="99">
        <v>80000</v>
      </c>
      <c r="F259" s="99">
        <v>-80000</v>
      </c>
      <c r="G259" s="99">
        <f t="shared" si="9"/>
        <v>0</v>
      </c>
    </row>
    <row r="260" spans="1:7" ht="15.75" customHeight="1">
      <c r="A260" s="82">
        <v>4</v>
      </c>
      <c r="B260" s="83"/>
      <c r="C260" s="83"/>
      <c r="D260" s="94" t="s">
        <v>53</v>
      </c>
      <c r="E260" s="99">
        <f>E261</f>
        <v>80000</v>
      </c>
      <c r="F260" s="99">
        <f>F261</f>
        <v>-80000</v>
      </c>
      <c r="G260" s="99">
        <f t="shared" si="9"/>
        <v>0</v>
      </c>
    </row>
    <row r="261" spans="1:7" ht="15.75" customHeight="1">
      <c r="A261" s="103"/>
      <c r="B261" s="104">
        <v>42</v>
      </c>
      <c r="C261" s="83"/>
      <c r="D261" s="94" t="s">
        <v>56</v>
      </c>
      <c r="E261" s="99">
        <f>E262</f>
        <v>80000</v>
      </c>
      <c r="F261" s="99">
        <v>-80000</v>
      </c>
      <c r="G261" s="99">
        <f t="shared" si="9"/>
        <v>0</v>
      </c>
    </row>
    <row r="262" spans="1:7" ht="15.75" customHeight="1">
      <c r="A262" s="103"/>
      <c r="B262" s="83"/>
      <c r="C262" s="83">
        <v>426</v>
      </c>
      <c r="D262" s="98" t="s">
        <v>59</v>
      </c>
      <c r="E262" s="86">
        <v>80000</v>
      </c>
      <c r="F262" s="86">
        <v>-80000</v>
      </c>
      <c r="G262" s="86">
        <f t="shared" si="9"/>
        <v>0</v>
      </c>
    </row>
    <row r="263" spans="1:7" ht="26.25" customHeight="1">
      <c r="A263" s="338"/>
      <c r="B263" s="339"/>
      <c r="C263" s="339"/>
      <c r="D263" s="336" t="s">
        <v>168</v>
      </c>
      <c r="E263" s="337">
        <f>E265</f>
        <v>20000</v>
      </c>
      <c r="F263" s="337">
        <f>F265</f>
        <v>-20000</v>
      </c>
      <c r="G263" s="337">
        <f t="shared" si="9"/>
        <v>0</v>
      </c>
    </row>
    <row r="264" spans="1:7" ht="15.75" customHeight="1">
      <c r="A264" s="103"/>
      <c r="B264" s="83"/>
      <c r="C264" s="83"/>
      <c r="D264" s="85" t="s">
        <v>27</v>
      </c>
      <c r="E264" s="99">
        <v>20000</v>
      </c>
      <c r="F264" s="99">
        <v>-20000</v>
      </c>
      <c r="G264" s="99">
        <f t="shared" si="9"/>
        <v>0</v>
      </c>
    </row>
    <row r="265" spans="1:7" ht="15.75" customHeight="1">
      <c r="A265" s="82">
        <v>4</v>
      </c>
      <c r="B265" s="83"/>
      <c r="C265" s="83"/>
      <c r="D265" s="94" t="s">
        <v>53</v>
      </c>
      <c r="E265" s="99">
        <f>E266</f>
        <v>20000</v>
      </c>
      <c r="F265" s="99">
        <f>F266</f>
        <v>-20000</v>
      </c>
      <c r="G265" s="99">
        <f t="shared" si="9"/>
        <v>0</v>
      </c>
    </row>
    <row r="266" spans="1:7" ht="15.75" customHeight="1">
      <c r="A266" s="103"/>
      <c r="B266" s="104">
        <v>42</v>
      </c>
      <c r="C266" s="83"/>
      <c r="D266" s="94" t="s">
        <v>56</v>
      </c>
      <c r="E266" s="99">
        <f>E267</f>
        <v>20000</v>
      </c>
      <c r="F266" s="99">
        <f>F267</f>
        <v>-20000</v>
      </c>
      <c r="G266" s="99">
        <f t="shared" si="9"/>
        <v>0</v>
      </c>
    </row>
    <row r="267" spans="1:7" ht="15.75" customHeight="1">
      <c r="A267" s="103"/>
      <c r="B267" s="83"/>
      <c r="C267" s="83">
        <v>426</v>
      </c>
      <c r="D267" s="98" t="s">
        <v>59</v>
      </c>
      <c r="E267" s="86">
        <v>20000</v>
      </c>
      <c r="F267" s="86">
        <v>-20000</v>
      </c>
      <c r="G267" s="86">
        <f t="shared" si="9"/>
        <v>0</v>
      </c>
    </row>
    <row r="268" spans="1:7" ht="29.25" customHeight="1">
      <c r="A268" s="338"/>
      <c r="B268" s="339"/>
      <c r="C268" s="339"/>
      <c r="D268" s="336" t="s">
        <v>169</v>
      </c>
      <c r="E268" s="337">
        <f>E270</f>
        <v>500000</v>
      </c>
      <c r="F268" s="337">
        <f>F270</f>
        <v>-500000</v>
      </c>
      <c r="G268" s="337">
        <f t="shared" si="9"/>
        <v>0</v>
      </c>
    </row>
    <row r="269" spans="1:7" ht="15.75" customHeight="1">
      <c r="A269" s="103"/>
      <c r="B269" s="83"/>
      <c r="C269" s="83"/>
      <c r="D269" s="85" t="s">
        <v>134</v>
      </c>
      <c r="E269" s="99">
        <v>500000</v>
      </c>
      <c r="F269" s="99">
        <v>-500000</v>
      </c>
      <c r="G269" s="99">
        <f t="shared" si="9"/>
        <v>0</v>
      </c>
    </row>
    <row r="270" spans="1:7" ht="15.75" customHeight="1">
      <c r="A270" s="82">
        <v>4</v>
      </c>
      <c r="B270" s="83"/>
      <c r="C270" s="83"/>
      <c r="D270" s="94" t="s">
        <v>53</v>
      </c>
      <c r="E270" s="99">
        <f>E271</f>
        <v>500000</v>
      </c>
      <c r="F270" s="99">
        <f>F271</f>
        <v>-500000</v>
      </c>
      <c r="G270" s="99">
        <f t="shared" si="9"/>
        <v>0</v>
      </c>
    </row>
    <row r="271" spans="1:7" ht="15.75" customHeight="1">
      <c r="A271" s="103"/>
      <c r="B271" s="104">
        <v>42</v>
      </c>
      <c r="C271" s="83"/>
      <c r="D271" s="94" t="s">
        <v>56</v>
      </c>
      <c r="E271" s="99">
        <v>500000</v>
      </c>
      <c r="F271" s="99">
        <v>-500000</v>
      </c>
      <c r="G271" s="99">
        <f t="shared" si="9"/>
        <v>0</v>
      </c>
    </row>
    <row r="272" spans="1:13" ht="15.75" customHeight="1">
      <c r="A272" s="103"/>
      <c r="B272" s="83"/>
      <c r="C272" s="83">
        <v>426</v>
      </c>
      <c r="D272" s="98" t="s">
        <v>59</v>
      </c>
      <c r="E272" s="86">
        <v>500000</v>
      </c>
      <c r="F272" s="86">
        <v>-500000</v>
      </c>
      <c r="G272" s="86">
        <f t="shared" si="9"/>
        <v>0</v>
      </c>
      <c r="M272" s="115"/>
    </row>
    <row r="273" spans="1:13" ht="27" customHeight="1">
      <c r="A273" s="340"/>
      <c r="B273" s="341"/>
      <c r="C273" s="341"/>
      <c r="D273" s="342" t="s">
        <v>170</v>
      </c>
      <c r="E273" s="328">
        <f>E275</f>
        <v>665000</v>
      </c>
      <c r="F273" s="328">
        <f>F275</f>
        <v>-665000</v>
      </c>
      <c r="G273" s="328">
        <f aca="true" t="shared" si="10" ref="G273:G297">SUM(E273+F273)</f>
        <v>0</v>
      </c>
      <c r="M273" s="115"/>
    </row>
    <row r="274" spans="1:13" ht="15.75" customHeight="1">
      <c r="A274" s="103"/>
      <c r="B274" s="83"/>
      <c r="C274" s="83"/>
      <c r="D274" s="85" t="s">
        <v>134</v>
      </c>
      <c r="E274" s="99">
        <v>665000</v>
      </c>
      <c r="F274" s="99">
        <v>-665000</v>
      </c>
      <c r="G274" s="99">
        <f t="shared" si="10"/>
        <v>0</v>
      </c>
      <c r="M274" s="115"/>
    </row>
    <row r="275" spans="1:13" ht="15.75" customHeight="1">
      <c r="A275" s="82">
        <v>4</v>
      </c>
      <c r="B275" s="83"/>
      <c r="C275" s="83"/>
      <c r="D275" s="94" t="s">
        <v>53</v>
      </c>
      <c r="E275" s="99">
        <f>E276</f>
        <v>665000</v>
      </c>
      <c r="F275" s="99">
        <f>F276</f>
        <v>-665000</v>
      </c>
      <c r="G275" s="99">
        <f t="shared" si="10"/>
        <v>0</v>
      </c>
      <c r="M275" s="115"/>
    </row>
    <row r="276" spans="1:13" ht="15.75" customHeight="1">
      <c r="A276" s="103"/>
      <c r="B276" s="104">
        <v>42</v>
      </c>
      <c r="C276" s="83"/>
      <c r="D276" s="94" t="s">
        <v>56</v>
      </c>
      <c r="E276" s="99">
        <f>E277</f>
        <v>665000</v>
      </c>
      <c r="F276" s="99">
        <v>-665000</v>
      </c>
      <c r="G276" s="99">
        <f t="shared" si="10"/>
        <v>0</v>
      </c>
      <c r="M276" s="115"/>
    </row>
    <row r="277" spans="1:13" ht="15.75" customHeight="1">
      <c r="A277" s="103"/>
      <c r="B277" s="83"/>
      <c r="C277" s="83">
        <v>426</v>
      </c>
      <c r="D277" s="98" t="s">
        <v>59</v>
      </c>
      <c r="E277" s="86">
        <v>665000</v>
      </c>
      <c r="F277" s="86">
        <v>-665000</v>
      </c>
      <c r="G277" s="86">
        <f t="shared" si="10"/>
        <v>0</v>
      </c>
      <c r="M277" s="115"/>
    </row>
    <row r="278" spans="1:7" ht="27" customHeight="1">
      <c r="A278" s="343"/>
      <c r="B278" s="344"/>
      <c r="C278" s="344"/>
      <c r="D278" s="345" t="s">
        <v>171</v>
      </c>
      <c r="E278" s="346">
        <f>E280</f>
        <v>100000</v>
      </c>
      <c r="F278" s="346">
        <f>F280</f>
        <v>-100000</v>
      </c>
      <c r="G278" s="346">
        <f t="shared" si="10"/>
        <v>0</v>
      </c>
    </row>
    <row r="279" spans="1:7" ht="23.25" customHeight="1">
      <c r="A279" s="103"/>
      <c r="B279" s="83"/>
      <c r="C279" s="83"/>
      <c r="D279" s="85" t="s">
        <v>78</v>
      </c>
      <c r="E279" s="99">
        <v>100000</v>
      </c>
      <c r="F279" s="99">
        <v>-100000</v>
      </c>
      <c r="G279" s="99">
        <f t="shared" si="10"/>
        <v>0</v>
      </c>
    </row>
    <row r="280" spans="1:7" ht="15.75" customHeight="1">
      <c r="A280" s="82">
        <v>4</v>
      </c>
      <c r="B280" s="83"/>
      <c r="C280" s="83"/>
      <c r="D280" s="94" t="s">
        <v>53</v>
      </c>
      <c r="E280" s="99">
        <f>E281</f>
        <v>100000</v>
      </c>
      <c r="F280" s="99">
        <f>F281</f>
        <v>-100000</v>
      </c>
      <c r="G280" s="99">
        <f t="shared" si="10"/>
        <v>0</v>
      </c>
    </row>
    <row r="281" spans="1:7" ht="15.75" customHeight="1">
      <c r="A281" s="103"/>
      <c r="B281" s="104">
        <v>41</v>
      </c>
      <c r="C281" s="83"/>
      <c r="D281" s="94" t="s">
        <v>54</v>
      </c>
      <c r="E281" s="99">
        <f>E282</f>
        <v>100000</v>
      </c>
      <c r="F281" s="99">
        <v>-100000</v>
      </c>
      <c r="G281" s="99">
        <f t="shared" si="10"/>
        <v>0</v>
      </c>
    </row>
    <row r="282" spans="1:7" ht="15.75" customHeight="1">
      <c r="A282" s="103"/>
      <c r="B282" s="83"/>
      <c r="C282" s="83">
        <v>411</v>
      </c>
      <c r="D282" s="98" t="s">
        <v>77</v>
      </c>
      <c r="E282" s="86">
        <v>100000</v>
      </c>
      <c r="F282" s="86">
        <v>-100000</v>
      </c>
      <c r="G282" s="86">
        <f t="shared" si="10"/>
        <v>0</v>
      </c>
    </row>
    <row r="283" spans="1:7" ht="26.25" customHeight="1">
      <c r="A283" s="343"/>
      <c r="B283" s="344"/>
      <c r="C283" s="344"/>
      <c r="D283" s="345" t="s">
        <v>172</v>
      </c>
      <c r="E283" s="346">
        <f>E285</f>
        <v>500000</v>
      </c>
      <c r="F283" s="346">
        <f>F285</f>
        <v>-500000</v>
      </c>
      <c r="G283" s="346">
        <f t="shared" si="10"/>
        <v>0</v>
      </c>
    </row>
    <row r="284" spans="1:7" ht="15.75" customHeight="1">
      <c r="A284" s="103"/>
      <c r="B284" s="83"/>
      <c r="C284" s="83"/>
      <c r="D284" s="85" t="s">
        <v>134</v>
      </c>
      <c r="E284" s="99">
        <v>500000</v>
      </c>
      <c r="F284" s="99">
        <v>-500000</v>
      </c>
      <c r="G284" s="99">
        <f t="shared" si="10"/>
        <v>0</v>
      </c>
    </row>
    <row r="285" spans="1:7" ht="15.75" customHeight="1">
      <c r="A285" s="82">
        <v>4</v>
      </c>
      <c r="B285" s="83"/>
      <c r="C285" s="83"/>
      <c r="D285" s="94" t="s">
        <v>53</v>
      </c>
      <c r="E285" s="99">
        <f>E286</f>
        <v>500000</v>
      </c>
      <c r="F285" s="99">
        <f>F286</f>
        <v>-500000</v>
      </c>
      <c r="G285" s="99">
        <f t="shared" si="10"/>
        <v>0</v>
      </c>
    </row>
    <row r="286" spans="1:7" ht="15.75" customHeight="1">
      <c r="A286" s="103"/>
      <c r="B286" s="104">
        <v>41</v>
      </c>
      <c r="C286" s="83"/>
      <c r="D286" s="94" t="s">
        <v>54</v>
      </c>
      <c r="E286" s="99">
        <f>E287</f>
        <v>500000</v>
      </c>
      <c r="F286" s="99">
        <v>-500000</v>
      </c>
      <c r="G286" s="99">
        <f t="shared" si="10"/>
        <v>0</v>
      </c>
    </row>
    <row r="287" spans="1:7" ht="15.75" customHeight="1">
      <c r="A287" s="103"/>
      <c r="B287" s="83"/>
      <c r="C287" s="83">
        <v>411</v>
      </c>
      <c r="D287" s="98" t="s">
        <v>77</v>
      </c>
      <c r="E287" s="86">
        <v>500000</v>
      </c>
      <c r="F287" s="86">
        <v>-500000</v>
      </c>
      <c r="G287" s="86">
        <f t="shared" si="10"/>
        <v>0</v>
      </c>
    </row>
    <row r="288" spans="1:7" ht="30" customHeight="1">
      <c r="A288" s="343"/>
      <c r="B288" s="344"/>
      <c r="C288" s="344"/>
      <c r="D288" s="345" t="s">
        <v>173</v>
      </c>
      <c r="E288" s="346">
        <f>E290</f>
        <v>85000</v>
      </c>
      <c r="F288" s="346">
        <f>F290</f>
        <v>-85000</v>
      </c>
      <c r="G288" s="346">
        <f t="shared" si="10"/>
        <v>0</v>
      </c>
    </row>
    <row r="289" spans="1:7" ht="15.75" customHeight="1">
      <c r="A289" s="103"/>
      <c r="B289" s="83"/>
      <c r="C289" s="83"/>
      <c r="D289" s="85" t="s">
        <v>134</v>
      </c>
      <c r="E289" s="99">
        <v>85000</v>
      </c>
      <c r="F289" s="99">
        <v>-85000</v>
      </c>
      <c r="G289" s="99">
        <f t="shared" si="10"/>
        <v>0</v>
      </c>
    </row>
    <row r="290" spans="1:7" ht="15.75" customHeight="1">
      <c r="A290" s="82">
        <v>4</v>
      </c>
      <c r="B290" s="83"/>
      <c r="C290" s="83"/>
      <c r="D290" s="94" t="s">
        <v>53</v>
      </c>
      <c r="E290" s="99">
        <f>E291</f>
        <v>85000</v>
      </c>
      <c r="F290" s="99">
        <f>F291</f>
        <v>-85000</v>
      </c>
      <c r="G290" s="99">
        <f t="shared" si="10"/>
        <v>0</v>
      </c>
    </row>
    <row r="291" spans="1:7" ht="15.75" customHeight="1">
      <c r="A291" s="103"/>
      <c r="B291" s="104">
        <v>41</v>
      </c>
      <c r="C291" s="83"/>
      <c r="D291" s="94" t="s">
        <v>54</v>
      </c>
      <c r="E291" s="99">
        <f>E292</f>
        <v>85000</v>
      </c>
      <c r="F291" s="99">
        <v>-85000</v>
      </c>
      <c r="G291" s="99">
        <f t="shared" si="10"/>
        <v>0</v>
      </c>
    </row>
    <row r="292" spans="1:7" ht="15.75" customHeight="1">
      <c r="A292" s="103"/>
      <c r="B292" s="83"/>
      <c r="C292" s="83">
        <v>411</v>
      </c>
      <c r="D292" s="98" t="s">
        <v>77</v>
      </c>
      <c r="E292" s="86">
        <v>85000</v>
      </c>
      <c r="F292" s="86">
        <v>-85000</v>
      </c>
      <c r="G292" s="86">
        <f t="shared" si="10"/>
        <v>0</v>
      </c>
    </row>
    <row r="293" spans="1:7" ht="29.25" customHeight="1">
      <c r="A293" s="343"/>
      <c r="B293" s="344"/>
      <c r="C293" s="344"/>
      <c r="D293" s="345" t="s">
        <v>174</v>
      </c>
      <c r="E293" s="346">
        <f>E295</f>
        <v>120000</v>
      </c>
      <c r="F293" s="346">
        <f>F295</f>
        <v>-120000</v>
      </c>
      <c r="G293" s="346">
        <f t="shared" si="10"/>
        <v>0</v>
      </c>
    </row>
    <row r="294" spans="1:7" ht="15.75" customHeight="1">
      <c r="A294" s="103"/>
      <c r="B294" s="83"/>
      <c r="C294" s="83"/>
      <c r="D294" s="85" t="s">
        <v>134</v>
      </c>
      <c r="E294" s="99">
        <v>120000</v>
      </c>
      <c r="F294" s="99">
        <v>-120000</v>
      </c>
      <c r="G294" s="99">
        <f t="shared" si="10"/>
        <v>0</v>
      </c>
    </row>
    <row r="295" spans="1:7" ht="15.75" customHeight="1">
      <c r="A295" s="82">
        <v>4</v>
      </c>
      <c r="B295" s="83"/>
      <c r="C295" s="83"/>
      <c r="D295" s="94" t="s">
        <v>53</v>
      </c>
      <c r="E295" s="99">
        <f>E296</f>
        <v>120000</v>
      </c>
      <c r="F295" s="99">
        <f>F296</f>
        <v>-120000</v>
      </c>
      <c r="G295" s="99">
        <f t="shared" si="10"/>
        <v>0</v>
      </c>
    </row>
    <row r="296" spans="1:7" ht="15.75" customHeight="1">
      <c r="A296" s="103"/>
      <c r="B296" s="104">
        <v>41</v>
      </c>
      <c r="C296" s="83"/>
      <c r="D296" s="94" t="s">
        <v>54</v>
      </c>
      <c r="E296" s="99">
        <f>E297</f>
        <v>120000</v>
      </c>
      <c r="F296" s="99">
        <v>-120000</v>
      </c>
      <c r="G296" s="99">
        <f t="shared" si="10"/>
        <v>0</v>
      </c>
    </row>
    <row r="297" spans="1:7" ht="15.75" customHeight="1">
      <c r="A297" s="103"/>
      <c r="B297" s="83"/>
      <c r="C297" s="83">
        <v>411</v>
      </c>
      <c r="D297" s="98" t="s">
        <v>77</v>
      </c>
      <c r="E297" s="86">
        <v>120000</v>
      </c>
      <c r="F297" s="86">
        <v>-120000</v>
      </c>
      <c r="G297" s="86">
        <f t="shared" si="10"/>
        <v>0</v>
      </c>
    </row>
    <row r="298" spans="1:7" ht="30" customHeight="1">
      <c r="A298" s="343"/>
      <c r="B298" s="344"/>
      <c r="C298" s="344"/>
      <c r="D298" s="345" t="s">
        <v>175</v>
      </c>
      <c r="E298" s="346">
        <f>E300</f>
        <v>400000</v>
      </c>
      <c r="F298" s="346">
        <f>F300</f>
        <v>-400000</v>
      </c>
      <c r="G298" s="346">
        <f aca="true" t="shared" si="11" ref="G298:G317">SUM(E298+F298)</f>
        <v>0</v>
      </c>
    </row>
    <row r="299" spans="1:7" ht="15.75" customHeight="1">
      <c r="A299" s="103"/>
      <c r="B299" s="83"/>
      <c r="C299" s="83"/>
      <c r="D299" s="85" t="s">
        <v>134</v>
      </c>
      <c r="E299" s="99">
        <v>400000</v>
      </c>
      <c r="F299" s="99">
        <v>-400000</v>
      </c>
      <c r="G299" s="99">
        <f t="shared" si="11"/>
        <v>0</v>
      </c>
    </row>
    <row r="300" spans="1:7" ht="15.75" customHeight="1">
      <c r="A300" s="82">
        <v>4</v>
      </c>
      <c r="B300" s="83"/>
      <c r="C300" s="83"/>
      <c r="D300" s="94" t="s">
        <v>53</v>
      </c>
      <c r="E300" s="99">
        <f>E301</f>
        <v>400000</v>
      </c>
      <c r="F300" s="99">
        <f>F301</f>
        <v>-400000</v>
      </c>
      <c r="G300" s="99">
        <f t="shared" si="11"/>
        <v>0</v>
      </c>
    </row>
    <row r="301" spans="1:7" ht="15.75" customHeight="1">
      <c r="A301" s="103"/>
      <c r="B301" s="104">
        <v>41</v>
      </c>
      <c r="C301" s="83"/>
      <c r="D301" s="94" t="s">
        <v>54</v>
      </c>
      <c r="E301" s="99">
        <f>E302</f>
        <v>400000</v>
      </c>
      <c r="F301" s="99">
        <v>-400000</v>
      </c>
      <c r="G301" s="99">
        <f t="shared" si="11"/>
        <v>0</v>
      </c>
    </row>
    <row r="302" spans="1:7" ht="15.75" customHeight="1">
      <c r="A302" s="103"/>
      <c r="B302" s="83"/>
      <c r="C302" s="83">
        <v>411</v>
      </c>
      <c r="D302" s="98" t="s">
        <v>77</v>
      </c>
      <c r="E302" s="86">
        <v>400000</v>
      </c>
      <c r="F302" s="86">
        <v>-400000</v>
      </c>
      <c r="G302" s="86">
        <f t="shared" si="11"/>
        <v>0</v>
      </c>
    </row>
    <row r="303" spans="1:7" ht="27" customHeight="1">
      <c r="A303" s="343"/>
      <c r="B303" s="344"/>
      <c r="C303" s="344"/>
      <c r="D303" s="345" t="s">
        <v>176</v>
      </c>
      <c r="E303" s="346">
        <f>E305</f>
        <v>80000</v>
      </c>
      <c r="F303" s="346">
        <f>F305</f>
        <v>-80000</v>
      </c>
      <c r="G303" s="346">
        <f t="shared" si="11"/>
        <v>0</v>
      </c>
    </row>
    <row r="304" spans="1:7" ht="15.75" customHeight="1">
      <c r="A304" s="103"/>
      <c r="B304" s="83"/>
      <c r="C304" s="83"/>
      <c r="D304" s="85" t="s">
        <v>134</v>
      </c>
      <c r="E304" s="99">
        <v>80000</v>
      </c>
      <c r="F304" s="99">
        <v>-80000</v>
      </c>
      <c r="G304" s="99">
        <f t="shared" si="11"/>
        <v>0</v>
      </c>
    </row>
    <row r="305" spans="1:7" ht="15.75" customHeight="1">
      <c r="A305" s="82">
        <v>4</v>
      </c>
      <c r="B305" s="83"/>
      <c r="C305" s="83"/>
      <c r="D305" s="94" t="s">
        <v>53</v>
      </c>
      <c r="E305" s="99">
        <f>E306</f>
        <v>80000</v>
      </c>
      <c r="F305" s="99">
        <f>F306</f>
        <v>-80000</v>
      </c>
      <c r="G305" s="99">
        <f t="shared" si="11"/>
        <v>0</v>
      </c>
    </row>
    <row r="306" spans="1:7" ht="15.75" customHeight="1">
      <c r="A306" s="103"/>
      <c r="B306" s="104">
        <v>41</v>
      </c>
      <c r="C306" s="83"/>
      <c r="D306" s="94" t="s">
        <v>54</v>
      </c>
      <c r="E306" s="99">
        <f>E307</f>
        <v>80000</v>
      </c>
      <c r="F306" s="99">
        <v>-80000</v>
      </c>
      <c r="G306" s="99">
        <f t="shared" si="11"/>
        <v>0</v>
      </c>
    </row>
    <row r="307" spans="1:7" ht="15.75" customHeight="1">
      <c r="A307" s="103"/>
      <c r="B307" s="83"/>
      <c r="C307" s="83">
        <v>411</v>
      </c>
      <c r="D307" s="98" t="s">
        <v>77</v>
      </c>
      <c r="E307" s="86">
        <v>80000</v>
      </c>
      <c r="F307" s="86">
        <v>-80000</v>
      </c>
      <c r="G307" s="86">
        <f t="shared" si="11"/>
        <v>0</v>
      </c>
    </row>
    <row r="308" spans="1:7" ht="24.75" customHeight="1">
      <c r="A308" s="223"/>
      <c r="B308" s="224"/>
      <c r="C308" s="225"/>
      <c r="D308" s="226" t="s">
        <v>202</v>
      </c>
      <c r="E308" s="227">
        <f>E310</f>
        <v>45000</v>
      </c>
      <c r="F308" s="227">
        <f>F310</f>
        <v>-45000</v>
      </c>
      <c r="G308" s="227">
        <f t="shared" si="11"/>
        <v>0</v>
      </c>
    </row>
    <row r="309" spans="1:7" ht="19.5" customHeight="1">
      <c r="A309" s="105"/>
      <c r="B309" s="106"/>
      <c r="C309" s="107"/>
      <c r="D309" s="85" t="s">
        <v>134</v>
      </c>
      <c r="E309" s="49">
        <v>45000</v>
      </c>
      <c r="F309" s="49">
        <v>-45000</v>
      </c>
      <c r="G309" s="49">
        <f t="shared" si="11"/>
        <v>0</v>
      </c>
    </row>
    <row r="310" spans="1:7" ht="19.5" customHeight="1">
      <c r="A310" s="82">
        <v>4</v>
      </c>
      <c r="B310" s="83"/>
      <c r="C310" s="93"/>
      <c r="D310" s="94" t="s">
        <v>53</v>
      </c>
      <c r="E310" s="99">
        <f>E311</f>
        <v>45000</v>
      </c>
      <c r="F310" s="99">
        <f>F311</f>
        <v>-45000</v>
      </c>
      <c r="G310" s="99">
        <f t="shared" si="11"/>
        <v>0</v>
      </c>
    </row>
    <row r="311" spans="1:7" ht="19.5" customHeight="1">
      <c r="A311" s="103"/>
      <c r="B311" s="104">
        <v>42</v>
      </c>
      <c r="C311" s="93"/>
      <c r="D311" s="94" t="s">
        <v>71</v>
      </c>
      <c r="E311" s="99">
        <f>E312</f>
        <v>45000</v>
      </c>
      <c r="F311" s="99">
        <v>-45000</v>
      </c>
      <c r="G311" s="99">
        <f t="shared" si="11"/>
        <v>0</v>
      </c>
    </row>
    <row r="312" spans="1:7" ht="19.5" customHeight="1">
      <c r="A312" s="103"/>
      <c r="B312" s="83"/>
      <c r="C312" s="97">
        <v>422</v>
      </c>
      <c r="D312" s="98" t="s">
        <v>58</v>
      </c>
      <c r="E312" s="86">
        <v>45000</v>
      </c>
      <c r="F312" s="86">
        <v>-45000</v>
      </c>
      <c r="G312" s="86">
        <f t="shared" si="11"/>
        <v>0</v>
      </c>
    </row>
    <row r="313" spans="1:7" ht="29.25" customHeight="1">
      <c r="A313" s="354"/>
      <c r="B313" s="355"/>
      <c r="C313" s="355"/>
      <c r="D313" s="356" t="s">
        <v>203</v>
      </c>
      <c r="E313" s="357">
        <v>1600000</v>
      </c>
      <c r="F313" s="357">
        <v>-1600000</v>
      </c>
      <c r="G313" s="357">
        <f t="shared" si="11"/>
        <v>0</v>
      </c>
    </row>
    <row r="314" spans="1:7" ht="19.5" customHeight="1">
      <c r="A314" s="79"/>
      <c r="B314" s="80"/>
      <c r="C314" s="80"/>
      <c r="D314" s="85" t="s">
        <v>134</v>
      </c>
      <c r="E314" s="86">
        <v>1600000</v>
      </c>
      <c r="F314" s="86">
        <v>-1600000</v>
      </c>
      <c r="G314" s="86">
        <f t="shared" si="11"/>
        <v>0</v>
      </c>
    </row>
    <row r="315" spans="1:7" ht="19.5" customHeight="1">
      <c r="A315" s="79">
        <v>3</v>
      </c>
      <c r="B315" s="80"/>
      <c r="C315" s="80"/>
      <c r="D315" s="85" t="s">
        <v>35</v>
      </c>
      <c r="E315" s="86">
        <v>1600000</v>
      </c>
      <c r="F315" s="86">
        <v>-1600000</v>
      </c>
      <c r="G315" s="86">
        <f t="shared" si="11"/>
        <v>0</v>
      </c>
    </row>
    <row r="316" spans="1:7" ht="19.5" customHeight="1">
      <c r="A316" s="79"/>
      <c r="B316" s="80">
        <v>38</v>
      </c>
      <c r="C316" s="80"/>
      <c r="D316" s="85" t="s">
        <v>50</v>
      </c>
      <c r="E316" s="86">
        <v>1600000</v>
      </c>
      <c r="F316" s="86">
        <v>-1600000</v>
      </c>
      <c r="G316" s="86">
        <f t="shared" si="11"/>
        <v>0</v>
      </c>
    </row>
    <row r="317" spans="1:7" ht="19.5" customHeight="1">
      <c r="A317" s="79"/>
      <c r="B317" s="80"/>
      <c r="C317" s="80">
        <v>386</v>
      </c>
      <c r="D317" s="242" t="s">
        <v>126</v>
      </c>
      <c r="E317" s="86">
        <v>1600000</v>
      </c>
      <c r="F317" s="86">
        <v>-1600000</v>
      </c>
      <c r="G317" s="86">
        <f t="shared" si="11"/>
        <v>0</v>
      </c>
    </row>
    <row r="318" spans="1:7" ht="19.5" customHeight="1">
      <c r="A318" s="223"/>
      <c r="B318" s="224"/>
      <c r="C318" s="224"/>
      <c r="D318" s="226" t="s">
        <v>205</v>
      </c>
      <c r="E318" s="227">
        <f>E320</f>
        <v>175000</v>
      </c>
      <c r="F318" s="227">
        <f>F320</f>
        <v>-175000</v>
      </c>
      <c r="G318" s="227">
        <f>G320</f>
        <v>0</v>
      </c>
    </row>
    <row r="319" spans="1:7" ht="19.5" customHeight="1">
      <c r="A319" s="105"/>
      <c r="B319" s="106"/>
      <c r="C319" s="106"/>
      <c r="D319" s="85" t="s">
        <v>134</v>
      </c>
      <c r="E319" s="99">
        <v>175000</v>
      </c>
      <c r="F319" s="99">
        <v>-175000</v>
      </c>
      <c r="G319" s="99">
        <f aca="true" t="shared" si="12" ref="G319:G324">SUM(E319+F319)</f>
        <v>0</v>
      </c>
    </row>
    <row r="320" spans="1:7" ht="19.5" customHeight="1">
      <c r="A320" s="116">
        <v>3</v>
      </c>
      <c r="B320" s="80"/>
      <c r="C320" s="80"/>
      <c r="D320" s="94" t="s">
        <v>35</v>
      </c>
      <c r="E320" s="99">
        <f>E321+E323</f>
        <v>175000</v>
      </c>
      <c r="F320" s="99">
        <f>F321+F323</f>
        <v>-175000</v>
      </c>
      <c r="G320" s="99">
        <f t="shared" si="12"/>
        <v>0</v>
      </c>
    </row>
    <row r="321" spans="1:7" ht="19.5" customHeight="1">
      <c r="A321" s="116"/>
      <c r="B321" s="117">
        <v>32</v>
      </c>
      <c r="C321" s="80"/>
      <c r="D321" s="94" t="s">
        <v>40</v>
      </c>
      <c r="E321" s="99">
        <f>E322</f>
        <v>15000</v>
      </c>
      <c r="F321" s="99">
        <v>-15000</v>
      </c>
      <c r="G321" s="99">
        <f t="shared" si="12"/>
        <v>0</v>
      </c>
    </row>
    <row r="322" spans="1:7" ht="19.5" customHeight="1">
      <c r="A322" s="116"/>
      <c r="B322" s="80"/>
      <c r="C322" s="80">
        <v>323</v>
      </c>
      <c r="D322" s="98" t="s">
        <v>43</v>
      </c>
      <c r="E322" s="111">
        <v>15000</v>
      </c>
      <c r="F322" s="99">
        <v>-15000</v>
      </c>
      <c r="G322" s="99">
        <f t="shared" si="12"/>
        <v>0</v>
      </c>
    </row>
    <row r="323" spans="1:7" ht="19.5" customHeight="1">
      <c r="A323" s="79"/>
      <c r="B323" s="117">
        <v>38</v>
      </c>
      <c r="C323" s="80"/>
      <c r="D323" s="94" t="s">
        <v>50</v>
      </c>
      <c r="E323" s="99">
        <v>160000</v>
      </c>
      <c r="F323" s="99">
        <v>-160000</v>
      </c>
      <c r="G323" s="99">
        <f t="shared" si="12"/>
        <v>0</v>
      </c>
    </row>
    <row r="324" spans="1:7" ht="19.5" customHeight="1">
      <c r="A324" s="79"/>
      <c r="B324" s="80"/>
      <c r="C324" s="80">
        <v>382</v>
      </c>
      <c r="D324" s="98" t="s">
        <v>122</v>
      </c>
      <c r="E324" s="86">
        <v>160000</v>
      </c>
      <c r="F324" s="86">
        <v>-160000</v>
      </c>
      <c r="G324" s="86">
        <f t="shared" si="12"/>
        <v>0</v>
      </c>
    </row>
    <row r="325" spans="1:7" ht="30" customHeight="1">
      <c r="A325" s="189"/>
      <c r="B325" s="190"/>
      <c r="C325" s="190"/>
      <c r="D325" s="191" t="s">
        <v>156</v>
      </c>
      <c r="E325" s="192">
        <f>E327</f>
        <v>50000</v>
      </c>
      <c r="F325" s="192">
        <f>F327</f>
        <v>0</v>
      </c>
      <c r="G325" s="192">
        <f>G327</f>
        <v>50000</v>
      </c>
    </row>
    <row r="326" spans="1:7" ht="19.5" customHeight="1">
      <c r="A326" s="103"/>
      <c r="B326" s="83"/>
      <c r="C326" s="83"/>
      <c r="D326" s="85" t="s">
        <v>27</v>
      </c>
      <c r="E326" s="99">
        <v>50000</v>
      </c>
      <c r="F326" s="99">
        <v>0</v>
      </c>
      <c r="G326" s="99">
        <f>SUM(E326+F326)</f>
        <v>50000</v>
      </c>
    </row>
    <row r="327" spans="1:7" ht="19.5" customHeight="1">
      <c r="A327" s="82">
        <v>3</v>
      </c>
      <c r="B327" s="83"/>
      <c r="C327" s="83"/>
      <c r="D327" s="94" t="s">
        <v>35</v>
      </c>
      <c r="E327" s="99">
        <f>E328</f>
        <v>50000</v>
      </c>
      <c r="F327" s="99">
        <v>0</v>
      </c>
      <c r="G327" s="99">
        <f>SUM(E327+F327)</f>
        <v>50000</v>
      </c>
    </row>
    <row r="328" spans="1:7" ht="19.5" customHeight="1">
      <c r="A328" s="103"/>
      <c r="B328" s="104">
        <v>32</v>
      </c>
      <c r="C328" s="83"/>
      <c r="D328" s="94" t="s">
        <v>40</v>
      </c>
      <c r="E328" s="99">
        <f>E329</f>
        <v>50000</v>
      </c>
      <c r="F328" s="99">
        <v>0</v>
      </c>
      <c r="G328" s="99">
        <f>SUM(E328+F328)</f>
        <v>50000</v>
      </c>
    </row>
    <row r="329" spans="1:7" ht="19.5" customHeight="1">
      <c r="A329" s="103"/>
      <c r="B329" s="83"/>
      <c r="C329" s="83">
        <v>323</v>
      </c>
      <c r="D329" s="98" t="s">
        <v>43</v>
      </c>
      <c r="E329" s="86">
        <v>50000</v>
      </c>
      <c r="F329" s="86">
        <v>0</v>
      </c>
      <c r="G329" s="86">
        <f>SUM(E329+F329)</f>
        <v>50000</v>
      </c>
    </row>
    <row r="330" spans="1:7" ht="19.5" customHeight="1">
      <c r="A330" s="189"/>
      <c r="B330" s="190"/>
      <c r="C330" s="190"/>
      <c r="D330" s="191" t="s">
        <v>157</v>
      </c>
      <c r="E330" s="192">
        <f>E332</f>
        <v>50000</v>
      </c>
      <c r="F330" s="192">
        <f>F332</f>
        <v>-50000</v>
      </c>
      <c r="G330" s="192">
        <f>G332</f>
        <v>0</v>
      </c>
    </row>
    <row r="331" spans="1:7" ht="19.5" customHeight="1">
      <c r="A331" s="103"/>
      <c r="B331" s="83"/>
      <c r="C331" s="83"/>
      <c r="D331" s="85" t="s">
        <v>134</v>
      </c>
      <c r="E331" s="99">
        <v>50000</v>
      </c>
      <c r="F331" s="99">
        <v>-50000</v>
      </c>
      <c r="G331" s="99">
        <f>SUM(E331+F331)</f>
        <v>0</v>
      </c>
    </row>
    <row r="332" spans="1:7" ht="19.5" customHeight="1">
      <c r="A332" s="82">
        <v>3</v>
      </c>
      <c r="B332" s="83"/>
      <c r="C332" s="83"/>
      <c r="D332" s="94" t="s">
        <v>35</v>
      </c>
      <c r="E332" s="99">
        <f>E333</f>
        <v>50000</v>
      </c>
      <c r="F332" s="99">
        <f>F333</f>
        <v>-50000</v>
      </c>
      <c r="G332" s="99">
        <f>SUM(E332+F332)</f>
        <v>0</v>
      </c>
    </row>
    <row r="333" spans="1:7" ht="19.5" customHeight="1">
      <c r="A333" s="103"/>
      <c r="B333" s="104">
        <v>32</v>
      </c>
      <c r="C333" s="83"/>
      <c r="D333" s="94" t="s">
        <v>40</v>
      </c>
      <c r="E333" s="99">
        <f>E334</f>
        <v>50000</v>
      </c>
      <c r="F333" s="99">
        <v>-50000</v>
      </c>
      <c r="G333" s="99">
        <f>SUM(E333+F333)</f>
        <v>0</v>
      </c>
    </row>
    <row r="334" spans="1:7" ht="19.5" customHeight="1">
      <c r="A334" s="103"/>
      <c r="B334" s="83"/>
      <c r="C334" s="83">
        <v>323</v>
      </c>
      <c r="D334" s="98" t="s">
        <v>43</v>
      </c>
      <c r="E334" s="86">
        <v>50000</v>
      </c>
      <c r="F334" s="86">
        <v>-50000</v>
      </c>
      <c r="G334" s="86">
        <f>SUM(E334+F334)</f>
        <v>0</v>
      </c>
    </row>
    <row r="335" spans="1:7" ht="19.5" customHeight="1">
      <c r="A335" s="189"/>
      <c r="B335" s="190"/>
      <c r="C335" s="190"/>
      <c r="D335" s="191" t="s">
        <v>158</v>
      </c>
      <c r="E335" s="192">
        <f>E337</f>
        <v>30000</v>
      </c>
      <c r="F335" s="192">
        <f>F337</f>
        <v>-30000</v>
      </c>
      <c r="G335" s="192">
        <f>G337</f>
        <v>0</v>
      </c>
    </row>
    <row r="336" spans="1:7" ht="19.5" customHeight="1">
      <c r="A336" s="103"/>
      <c r="B336" s="83"/>
      <c r="C336" s="83"/>
      <c r="D336" s="85" t="s">
        <v>134</v>
      </c>
      <c r="E336" s="99">
        <v>30000</v>
      </c>
      <c r="F336" s="99">
        <v>-30000</v>
      </c>
      <c r="G336" s="99">
        <f>SUM(E336+F336)</f>
        <v>0</v>
      </c>
    </row>
    <row r="337" spans="1:7" ht="19.5" customHeight="1">
      <c r="A337" s="82">
        <v>3</v>
      </c>
      <c r="B337" s="83"/>
      <c r="C337" s="83"/>
      <c r="D337" s="94" t="s">
        <v>35</v>
      </c>
      <c r="E337" s="99">
        <f>E338</f>
        <v>30000</v>
      </c>
      <c r="F337" s="99">
        <f>F338</f>
        <v>-30000</v>
      </c>
      <c r="G337" s="99">
        <f>SUM(E337+F337)</f>
        <v>0</v>
      </c>
    </row>
    <row r="338" spans="1:7" ht="19.5" customHeight="1">
      <c r="A338" s="103"/>
      <c r="B338" s="104">
        <v>32</v>
      </c>
      <c r="C338" s="83"/>
      <c r="D338" s="94" t="s">
        <v>40</v>
      </c>
      <c r="E338" s="99">
        <f>E339</f>
        <v>30000</v>
      </c>
      <c r="F338" s="99">
        <v>-30000</v>
      </c>
      <c r="G338" s="99">
        <f>SUM(E338+F338)</f>
        <v>0</v>
      </c>
    </row>
    <row r="339" spans="1:7" ht="19.5" customHeight="1">
      <c r="A339" s="103"/>
      <c r="B339" s="83"/>
      <c r="C339" s="83">
        <v>323</v>
      </c>
      <c r="D339" s="98" t="s">
        <v>43</v>
      </c>
      <c r="E339" s="86">
        <v>30000</v>
      </c>
      <c r="F339" s="86">
        <v>-30000</v>
      </c>
      <c r="G339" s="86">
        <f>SUM(E339+F339)</f>
        <v>0</v>
      </c>
    </row>
    <row r="340" spans="1:7" ht="19.5" customHeight="1">
      <c r="A340" s="189"/>
      <c r="B340" s="190"/>
      <c r="C340" s="190"/>
      <c r="D340" s="191" t="s">
        <v>159</v>
      </c>
      <c r="E340" s="192">
        <f>E342</f>
        <v>20000</v>
      </c>
      <c r="F340" s="192">
        <f>F342</f>
        <v>-20000</v>
      </c>
      <c r="G340" s="192">
        <f>G342</f>
        <v>0</v>
      </c>
    </row>
    <row r="341" spans="1:7" ht="19.5" customHeight="1">
      <c r="A341" s="103"/>
      <c r="B341" s="83"/>
      <c r="C341" s="83"/>
      <c r="D341" s="85" t="s">
        <v>134</v>
      </c>
      <c r="E341" s="99">
        <v>20000</v>
      </c>
      <c r="F341" s="99">
        <v>-20000</v>
      </c>
      <c r="G341" s="99">
        <f>SUM(E341+F341)</f>
        <v>0</v>
      </c>
    </row>
    <row r="342" spans="1:7" ht="19.5" customHeight="1">
      <c r="A342" s="82">
        <v>3</v>
      </c>
      <c r="B342" s="83"/>
      <c r="C342" s="83"/>
      <c r="D342" s="94" t="s">
        <v>35</v>
      </c>
      <c r="E342" s="99">
        <f>E343</f>
        <v>20000</v>
      </c>
      <c r="F342" s="99">
        <f>F343</f>
        <v>-20000</v>
      </c>
      <c r="G342" s="99">
        <f>SUM(E342+F342)</f>
        <v>0</v>
      </c>
    </row>
    <row r="343" spans="1:7" ht="19.5" customHeight="1">
      <c r="A343" s="103"/>
      <c r="B343" s="104">
        <v>32</v>
      </c>
      <c r="C343" s="83"/>
      <c r="D343" s="94" t="s">
        <v>40</v>
      </c>
      <c r="E343" s="99">
        <f>E344</f>
        <v>20000</v>
      </c>
      <c r="F343" s="99">
        <f>F344</f>
        <v>-20000</v>
      </c>
      <c r="G343" s="99">
        <f>SUM(E343+F343)</f>
        <v>0</v>
      </c>
    </row>
    <row r="344" spans="1:7" ht="19.5" customHeight="1">
      <c r="A344" s="103"/>
      <c r="B344" s="83"/>
      <c r="C344" s="83">
        <v>323</v>
      </c>
      <c r="D344" s="98" t="s">
        <v>43</v>
      </c>
      <c r="E344" s="86">
        <v>20000</v>
      </c>
      <c r="F344" s="86">
        <v>-20000</v>
      </c>
      <c r="G344" s="86">
        <f>SUM(E344+F344)</f>
        <v>0</v>
      </c>
    </row>
    <row r="345" spans="1:7" ht="19.5" customHeight="1">
      <c r="A345" s="189"/>
      <c r="B345" s="190"/>
      <c r="C345" s="190"/>
      <c r="D345" s="191" t="s">
        <v>160</v>
      </c>
      <c r="E345" s="192">
        <f>E347</f>
        <v>10000</v>
      </c>
      <c r="F345" s="192">
        <f>F347</f>
        <v>500</v>
      </c>
      <c r="G345" s="192">
        <f>G347</f>
        <v>10500</v>
      </c>
    </row>
    <row r="346" spans="1:7" ht="19.5" customHeight="1">
      <c r="A346" s="103"/>
      <c r="B346" s="83"/>
      <c r="C346" s="83"/>
      <c r="D346" s="85" t="s">
        <v>27</v>
      </c>
      <c r="E346" s="99">
        <v>10000</v>
      </c>
      <c r="F346" s="99">
        <v>500</v>
      </c>
      <c r="G346" s="99">
        <f>SUM(E346+F346)</f>
        <v>10500</v>
      </c>
    </row>
    <row r="347" spans="1:7" ht="19.5" customHeight="1">
      <c r="A347" s="82">
        <v>3</v>
      </c>
      <c r="B347" s="83"/>
      <c r="C347" s="83"/>
      <c r="D347" s="94" t="s">
        <v>35</v>
      </c>
      <c r="E347" s="99">
        <f>E348</f>
        <v>10000</v>
      </c>
      <c r="F347" s="99">
        <v>500</v>
      </c>
      <c r="G347" s="99">
        <f>SUM(E347+F347)</f>
        <v>10500</v>
      </c>
    </row>
    <row r="348" spans="1:7" ht="19.5" customHeight="1">
      <c r="A348" s="103"/>
      <c r="B348" s="104">
        <v>32</v>
      </c>
      <c r="C348" s="83"/>
      <c r="D348" s="94" t="s">
        <v>40</v>
      </c>
      <c r="E348" s="99">
        <f>E349</f>
        <v>10000</v>
      </c>
      <c r="F348" s="99">
        <v>500</v>
      </c>
      <c r="G348" s="99">
        <f>SUM(E348+F348)</f>
        <v>10500</v>
      </c>
    </row>
    <row r="349" spans="1:7" ht="19.5" customHeight="1">
      <c r="A349" s="103"/>
      <c r="B349" s="83"/>
      <c r="C349" s="83">
        <v>323</v>
      </c>
      <c r="D349" s="98" t="s">
        <v>43</v>
      </c>
      <c r="E349" s="86">
        <v>10000</v>
      </c>
      <c r="F349" s="86">
        <v>500</v>
      </c>
      <c r="G349" s="86">
        <f>SUM(E349+F349)</f>
        <v>10500</v>
      </c>
    </row>
    <row r="350" spans="1:7" ht="19.5" customHeight="1">
      <c r="A350" s="189"/>
      <c r="B350" s="190"/>
      <c r="C350" s="190"/>
      <c r="D350" s="191" t="s">
        <v>161</v>
      </c>
      <c r="E350" s="192">
        <f>E352</f>
        <v>10000</v>
      </c>
      <c r="F350" s="192">
        <f>F352</f>
        <v>-10000</v>
      </c>
      <c r="G350" s="192">
        <f>G352</f>
        <v>0</v>
      </c>
    </row>
    <row r="351" spans="1:7" ht="19.5" customHeight="1">
      <c r="A351" s="103"/>
      <c r="B351" s="83"/>
      <c r="C351" s="83"/>
      <c r="D351" s="85" t="s">
        <v>27</v>
      </c>
      <c r="E351" s="99">
        <v>10000</v>
      </c>
      <c r="F351" s="99">
        <v>-10000</v>
      </c>
      <c r="G351" s="99">
        <f>SUM(E351+F351)</f>
        <v>0</v>
      </c>
    </row>
    <row r="352" spans="1:7" ht="19.5" customHeight="1">
      <c r="A352" s="82">
        <v>3</v>
      </c>
      <c r="B352" s="83"/>
      <c r="C352" s="83"/>
      <c r="D352" s="94" t="s">
        <v>35</v>
      </c>
      <c r="E352" s="99">
        <f>E353</f>
        <v>10000</v>
      </c>
      <c r="F352" s="99">
        <f>F353</f>
        <v>-10000</v>
      </c>
      <c r="G352" s="99">
        <f>SUM(E352+F352)</f>
        <v>0</v>
      </c>
    </row>
    <row r="353" spans="1:7" ht="19.5" customHeight="1">
      <c r="A353" s="103"/>
      <c r="B353" s="104">
        <v>32</v>
      </c>
      <c r="C353" s="83"/>
      <c r="D353" s="94" t="s">
        <v>40</v>
      </c>
      <c r="E353" s="99">
        <f>E354</f>
        <v>10000</v>
      </c>
      <c r="F353" s="99">
        <v>-10000</v>
      </c>
      <c r="G353" s="99">
        <f>SUM(E353+F353)</f>
        <v>0</v>
      </c>
    </row>
    <row r="354" spans="1:7" ht="19.5" customHeight="1">
      <c r="A354" s="103"/>
      <c r="B354" s="83"/>
      <c r="C354" s="83">
        <v>323</v>
      </c>
      <c r="D354" s="98" t="s">
        <v>43</v>
      </c>
      <c r="E354" s="86">
        <v>10000</v>
      </c>
      <c r="F354" s="86">
        <v>-10000</v>
      </c>
      <c r="G354" s="86">
        <f>SUM(E354+F354)</f>
        <v>0</v>
      </c>
    </row>
    <row r="355" spans="1:7" ht="28.5" customHeight="1">
      <c r="A355" s="347"/>
      <c r="B355" s="348"/>
      <c r="C355" s="348"/>
      <c r="D355" s="349" t="s">
        <v>177</v>
      </c>
      <c r="E355" s="353">
        <f>E357</f>
        <v>100000</v>
      </c>
      <c r="F355" s="353">
        <f>F357</f>
        <v>-100000</v>
      </c>
      <c r="G355" s="353">
        <f>G357</f>
        <v>0</v>
      </c>
    </row>
    <row r="356" spans="1:7" ht="15.75" customHeight="1">
      <c r="A356" s="79"/>
      <c r="B356" s="80"/>
      <c r="C356" s="80"/>
      <c r="D356" s="85" t="s">
        <v>134</v>
      </c>
      <c r="E356" s="86">
        <v>100000</v>
      </c>
      <c r="F356" s="86">
        <v>-100000</v>
      </c>
      <c r="G356" s="86">
        <f>SUM(E356+F356)</f>
        <v>0</v>
      </c>
    </row>
    <row r="357" spans="1:7" ht="19.5" customHeight="1">
      <c r="A357" s="79">
        <v>3</v>
      </c>
      <c r="B357" s="80"/>
      <c r="C357" s="80"/>
      <c r="D357" s="85" t="s">
        <v>35</v>
      </c>
      <c r="E357" s="86">
        <v>100000</v>
      </c>
      <c r="F357" s="86">
        <v>-100000</v>
      </c>
      <c r="G357" s="86">
        <f>SUM(E357+F357)</f>
        <v>0</v>
      </c>
    </row>
    <row r="358" spans="1:7" ht="16.5" customHeight="1">
      <c r="A358" s="79"/>
      <c r="B358" s="80">
        <v>35</v>
      </c>
      <c r="C358" s="80"/>
      <c r="D358" s="85" t="s">
        <v>90</v>
      </c>
      <c r="E358" s="86">
        <v>100000</v>
      </c>
      <c r="F358" s="86">
        <v>-100000</v>
      </c>
      <c r="G358" s="86">
        <f>SUM(E358+F358)</f>
        <v>0</v>
      </c>
    </row>
    <row r="359" spans="1:7" ht="25.5" customHeight="1">
      <c r="A359" s="79"/>
      <c r="B359" s="80"/>
      <c r="C359" s="80">
        <v>352</v>
      </c>
      <c r="D359" s="85" t="s">
        <v>115</v>
      </c>
      <c r="E359" s="86">
        <v>100000</v>
      </c>
      <c r="F359" s="86">
        <v>-100000</v>
      </c>
      <c r="G359" s="86">
        <f>SUM(E359+F359)</f>
        <v>0</v>
      </c>
    </row>
    <row r="360" spans="1:7" ht="18" customHeight="1">
      <c r="A360" s="347"/>
      <c r="B360" s="348"/>
      <c r="C360" s="348"/>
      <c r="D360" s="349" t="s">
        <v>242</v>
      </c>
      <c r="E360" s="390">
        <f>E362</f>
        <v>0</v>
      </c>
      <c r="F360" s="390">
        <f>F362</f>
        <v>81000</v>
      </c>
      <c r="G360" s="390">
        <f>G362</f>
        <v>81000</v>
      </c>
    </row>
    <row r="361" spans="1:7" ht="17.25" customHeight="1">
      <c r="A361" s="105"/>
      <c r="B361" s="106"/>
      <c r="C361" s="106"/>
      <c r="D361" s="85" t="s">
        <v>107</v>
      </c>
      <c r="E361" s="99">
        <v>0</v>
      </c>
      <c r="F361" s="99">
        <v>81000</v>
      </c>
      <c r="G361" s="99">
        <f>SUM(E361+F361)</f>
        <v>81000</v>
      </c>
    </row>
    <row r="362" spans="1:7" ht="18" customHeight="1">
      <c r="A362" s="116">
        <v>3</v>
      </c>
      <c r="B362" s="80"/>
      <c r="C362" s="80"/>
      <c r="D362" s="94" t="s">
        <v>35</v>
      </c>
      <c r="E362" s="99">
        <f>E363</f>
        <v>0</v>
      </c>
      <c r="F362" s="99">
        <v>81000</v>
      </c>
      <c r="G362" s="99">
        <f>SUM(E362+F362)</f>
        <v>81000</v>
      </c>
    </row>
    <row r="363" spans="1:7" ht="18" customHeight="1">
      <c r="A363" s="116"/>
      <c r="B363" s="117">
        <v>32</v>
      </c>
      <c r="C363" s="80"/>
      <c r="D363" s="94" t="s">
        <v>40</v>
      </c>
      <c r="E363" s="99">
        <v>0</v>
      </c>
      <c r="F363" s="99">
        <v>81000</v>
      </c>
      <c r="G363" s="99">
        <f>SUM(E363+F363)</f>
        <v>81000</v>
      </c>
    </row>
    <row r="364" spans="1:7" ht="17.25" customHeight="1">
      <c r="A364" s="116"/>
      <c r="B364" s="80"/>
      <c r="C364" s="80">
        <v>323</v>
      </c>
      <c r="D364" s="98" t="s">
        <v>43</v>
      </c>
      <c r="E364" s="111">
        <v>0</v>
      </c>
      <c r="F364" s="111">
        <v>81000</v>
      </c>
      <c r="G364" s="111">
        <f>SUM(E364+F364)</f>
        <v>81000</v>
      </c>
    </row>
    <row r="365" spans="1:7" ht="24" customHeight="1">
      <c r="A365" s="347"/>
      <c r="B365" s="348"/>
      <c r="C365" s="348"/>
      <c r="D365" s="349" t="s">
        <v>240</v>
      </c>
      <c r="E365" s="390">
        <f>E367</f>
        <v>0</v>
      </c>
      <c r="F365" s="390">
        <f>F367</f>
        <v>70000</v>
      </c>
      <c r="G365" s="390">
        <f>G367</f>
        <v>70000</v>
      </c>
    </row>
    <row r="366" spans="1:7" ht="19.5" customHeight="1">
      <c r="A366" s="105"/>
      <c r="B366" s="106"/>
      <c r="C366" s="106"/>
      <c r="D366" s="85" t="s">
        <v>241</v>
      </c>
      <c r="E366" s="99">
        <v>0</v>
      </c>
      <c r="F366" s="99">
        <v>70000</v>
      </c>
      <c r="G366" s="99">
        <f>SUM(E366+F366)</f>
        <v>70000</v>
      </c>
    </row>
    <row r="367" spans="1:7" ht="19.5" customHeight="1">
      <c r="A367" s="116">
        <v>3</v>
      </c>
      <c r="B367" s="80"/>
      <c r="C367" s="80"/>
      <c r="D367" s="94" t="s">
        <v>35</v>
      </c>
      <c r="E367" s="99">
        <f>E368</f>
        <v>0</v>
      </c>
      <c r="F367" s="99">
        <v>70000</v>
      </c>
      <c r="G367" s="99">
        <f>SUM(E367+F367)</f>
        <v>70000</v>
      </c>
    </row>
    <row r="368" spans="1:7" ht="19.5" customHeight="1">
      <c r="A368" s="116"/>
      <c r="B368" s="117">
        <v>32</v>
      </c>
      <c r="C368" s="80"/>
      <c r="D368" s="94" t="s">
        <v>40</v>
      </c>
      <c r="E368" s="99">
        <f>E369</f>
        <v>0</v>
      </c>
      <c r="F368" s="99">
        <v>70000</v>
      </c>
      <c r="G368" s="99">
        <f>SUM(E368+F368)</f>
        <v>70000</v>
      </c>
    </row>
    <row r="369" spans="1:7" ht="19.5" customHeight="1">
      <c r="A369" s="116"/>
      <c r="B369" s="80"/>
      <c r="C369" s="80">
        <v>323</v>
      </c>
      <c r="D369" s="98" t="s">
        <v>43</v>
      </c>
      <c r="E369" s="111">
        <v>0</v>
      </c>
      <c r="F369" s="111">
        <v>70000</v>
      </c>
      <c r="G369" s="111">
        <f>SUM(E369+F369)</f>
        <v>70000</v>
      </c>
    </row>
    <row r="370" spans="1:7" ht="19.5" customHeight="1">
      <c r="A370" s="169"/>
      <c r="B370" s="170"/>
      <c r="C370" s="170"/>
      <c r="D370" s="162" t="s">
        <v>204</v>
      </c>
      <c r="E370" s="165">
        <f>E372</f>
        <v>15000</v>
      </c>
      <c r="F370" s="165">
        <f>F372</f>
        <v>-2800</v>
      </c>
      <c r="G370" s="165">
        <f>G372</f>
        <v>12200</v>
      </c>
    </row>
    <row r="371" spans="1:7" ht="19.5" customHeight="1">
      <c r="A371" s="105"/>
      <c r="B371" s="106"/>
      <c r="C371" s="106"/>
      <c r="D371" s="85" t="s">
        <v>107</v>
      </c>
      <c r="E371" s="99">
        <v>15000</v>
      </c>
      <c r="F371" s="99">
        <v>-2800</v>
      </c>
      <c r="G371" s="99">
        <f>SUM(E371+F371)</f>
        <v>12200</v>
      </c>
    </row>
    <row r="372" spans="1:7" ht="19.5" customHeight="1">
      <c r="A372" s="116">
        <v>3</v>
      </c>
      <c r="B372" s="80"/>
      <c r="C372" s="80"/>
      <c r="D372" s="94" t="s">
        <v>35</v>
      </c>
      <c r="E372" s="99">
        <f>E373</f>
        <v>15000</v>
      </c>
      <c r="F372" s="99">
        <v>-2800</v>
      </c>
      <c r="G372" s="99">
        <f>SUM(E372+F372)</f>
        <v>12200</v>
      </c>
    </row>
    <row r="373" spans="1:7" ht="19.5" customHeight="1">
      <c r="A373" s="116"/>
      <c r="B373" s="117">
        <v>32</v>
      </c>
      <c r="C373" s="80"/>
      <c r="D373" s="94" t="s">
        <v>40</v>
      </c>
      <c r="E373" s="99">
        <f>E374</f>
        <v>15000</v>
      </c>
      <c r="F373" s="99">
        <v>-2800</v>
      </c>
      <c r="G373" s="99">
        <f>SUM(E373+F373)</f>
        <v>12200</v>
      </c>
    </row>
    <row r="374" spans="1:7" ht="19.5" customHeight="1">
      <c r="A374" s="116"/>
      <c r="B374" s="80"/>
      <c r="C374" s="80">
        <v>323</v>
      </c>
      <c r="D374" s="98" t="s">
        <v>43</v>
      </c>
      <c r="E374" s="111">
        <v>15000</v>
      </c>
      <c r="F374" s="111">
        <v>-2800</v>
      </c>
      <c r="G374" s="111">
        <f>SUM(E374+F374)</f>
        <v>12200</v>
      </c>
    </row>
    <row r="375" spans="1:7" ht="25.5" customHeight="1">
      <c r="A375" s="116"/>
      <c r="B375" s="80"/>
      <c r="C375" s="80"/>
      <c r="D375" s="85" t="s">
        <v>79</v>
      </c>
      <c r="E375" s="111"/>
      <c r="F375" s="99"/>
      <c r="G375" s="99"/>
    </row>
    <row r="376" spans="1:7" ht="30">
      <c r="A376" s="184"/>
      <c r="B376" s="185"/>
      <c r="C376" s="185"/>
      <c r="D376" s="157" t="s">
        <v>209</v>
      </c>
      <c r="E376" s="187">
        <f>E377+E383</f>
        <v>1222000</v>
      </c>
      <c r="F376" s="187">
        <f>F377+F383</f>
        <v>-473000</v>
      </c>
      <c r="G376" s="187">
        <f>G377+G383</f>
        <v>749000</v>
      </c>
    </row>
    <row r="377" spans="1:7" ht="16.5" customHeight="1">
      <c r="A377" s="169"/>
      <c r="B377" s="170"/>
      <c r="C377" s="170"/>
      <c r="D377" s="162" t="s">
        <v>94</v>
      </c>
      <c r="E377" s="165">
        <f>E379</f>
        <v>750000</v>
      </c>
      <c r="F377" s="165">
        <f>F379</f>
        <v>-180000</v>
      </c>
      <c r="G377" s="165">
        <f>G379</f>
        <v>570000</v>
      </c>
    </row>
    <row r="378" spans="1:7" ht="15">
      <c r="A378" s="79"/>
      <c r="B378" s="80"/>
      <c r="C378" s="80"/>
      <c r="D378" s="85" t="s">
        <v>134</v>
      </c>
      <c r="E378" s="99">
        <v>750000</v>
      </c>
      <c r="F378" s="99">
        <v>-180000</v>
      </c>
      <c r="G378" s="99">
        <f>SUM(E378+F378)</f>
        <v>570000</v>
      </c>
    </row>
    <row r="379" spans="1:7" ht="15">
      <c r="A379" s="116">
        <v>3</v>
      </c>
      <c r="B379" s="80"/>
      <c r="C379" s="80"/>
      <c r="D379" s="94" t="s">
        <v>35</v>
      </c>
      <c r="E379" s="99">
        <f>E380</f>
        <v>750000</v>
      </c>
      <c r="F379" s="99">
        <f>F380</f>
        <v>-180000</v>
      </c>
      <c r="G379" s="99">
        <f>SUM(E379+F379)</f>
        <v>570000</v>
      </c>
    </row>
    <row r="380" spans="1:7" ht="15">
      <c r="A380" s="79"/>
      <c r="B380" s="117">
        <v>32</v>
      </c>
      <c r="C380" s="80"/>
      <c r="D380" s="94" t="s">
        <v>40</v>
      </c>
      <c r="E380" s="99">
        <f>E382+E381</f>
        <v>750000</v>
      </c>
      <c r="F380" s="99">
        <f>F382+F381</f>
        <v>-180000</v>
      </c>
      <c r="G380" s="99">
        <f>SUM(E380+F380)</f>
        <v>570000</v>
      </c>
    </row>
    <row r="381" spans="1:7" ht="15">
      <c r="A381" s="79"/>
      <c r="B381" s="117"/>
      <c r="C381" s="80">
        <v>322</v>
      </c>
      <c r="D381" s="98" t="s">
        <v>42</v>
      </c>
      <c r="E381" s="111">
        <v>10000</v>
      </c>
      <c r="F381" s="111">
        <v>-5000</v>
      </c>
      <c r="G381" s="111">
        <f>SUM(E381+F381)</f>
        <v>5000</v>
      </c>
    </row>
    <row r="382" spans="1:7" ht="15">
      <c r="A382" s="79"/>
      <c r="B382" s="80"/>
      <c r="C382" s="80">
        <v>323</v>
      </c>
      <c r="D382" s="98" t="s">
        <v>43</v>
      </c>
      <c r="E382" s="86">
        <v>740000</v>
      </c>
      <c r="F382" s="86">
        <v>-175000</v>
      </c>
      <c r="G382" s="86">
        <f>SUM(E382+F382)</f>
        <v>565000</v>
      </c>
    </row>
    <row r="383" spans="1:7" ht="18.75" customHeight="1">
      <c r="A383" s="169"/>
      <c r="B383" s="170"/>
      <c r="C383" s="170"/>
      <c r="D383" s="162" t="s">
        <v>95</v>
      </c>
      <c r="E383" s="165">
        <f>E385</f>
        <v>472000</v>
      </c>
      <c r="F383" s="165">
        <f>F385</f>
        <v>-293000</v>
      </c>
      <c r="G383" s="165">
        <f>G385</f>
        <v>179000</v>
      </c>
    </row>
    <row r="384" spans="1:7" ht="15">
      <c r="A384" s="105"/>
      <c r="B384" s="106"/>
      <c r="C384" s="106"/>
      <c r="D384" s="85" t="s">
        <v>15</v>
      </c>
      <c r="E384" s="99">
        <v>472000</v>
      </c>
      <c r="F384" s="86">
        <v>-293000</v>
      </c>
      <c r="G384" s="99">
        <f>SUM(E384+F384)</f>
        <v>179000</v>
      </c>
    </row>
    <row r="385" spans="1:7" ht="15">
      <c r="A385" s="116">
        <v>3</v>
      </c>
      <c r="B385" s="80"/>
      <c r="C385" s="80"/>
      <c r="D385" s="94" t="s">
        <v>35</v>
      </c>
      <c r="E385" s="99">
        <f>E386</f>
        <v>472000</v>
      </c>
      <c r="F385" s="86">
        <v>-293000</v>
      </c>
      <c r="G385" s="99">
        <f>SUM(E385+F385)</f>
        <v>179000</v>
      </c>
    </row>
    <row r="386" spans="1:7" ht="15">
      <c r="A386" s="79"/>
      <c r="B386" s="117">
        <v>38</v>
      </c>
      <c r="C386" s="80"/>
      <c r="D386" s="94" t="s">
        <v>50</v>
      </c>
      <c r="E386" s="99">
        <f>E387</f>
        <v>472000</v>
      </c>
      <c r="F386" s="86">
        <v>-293000</v>
      </c>
      <c r="G386" s="99">
        <f>SUM(E386+F386)</f>
        <v>179000</v>
      </c>
    </row>
    <row r="387" spans="1:7" ht="15">
      <c r="A387" s="79"/>
      <c r="B387" s="80"/>
      <c r="C387" s="80">
        <v>381</v>
      </c>
      <c r="D387" s="98" t="s">
        <v>51</v>
      </c>
      <c r="E387" s="86">
        <v>472000</v>
      </c>
      <c r="F387" s="86">
        <v>-293000</v>
      </c>
      <c r="G387" s="86">
        <f>SUM(E387+F387)</f>
        <v>179000</v>
      </c>
    </row>
    <row r="388" spans="1:7" ht="19.5" customHeight="1">
      <c r="A388" s="79"/>
      <c r="B388" s="80"/>
      <c r="C388" s="80"/>
      <c r="D388" s="85" t="s">
        <v>80</v>
      </c>
      <c r="E388" s="86"/>
      <c r="F388" s="86"/>
      <c r="G388" s="86"/>
    </row>
    <row r="389" spans="1:7" ht="27" customHeight="1">
      <c r="A389" s="184"/>
      <c r="B389" s="185"/>
      <c r="C389" s="185"/>
      <c r="D389" s="157" t="s">
        <v>210</v>
      </c>
      <c r="E389" s="187">
        <f>E390</f>
        <v>240000</v>
      </c>
      <c r="F389" s="187">
        <f>F390</f>
        <v>-84000</v>
      </c>
      <c r="G389" s="187">
        <f>G390</f>
        <v>156000</v>
      </c>
    </row>
    <row r="390" spans="1:7" ht="17.25" customHeight="1">
      <c r="A390" s="350"/>
      <c r="B390" s="318"/>
      <c r="C390" s="318"/>
      <c r="D390" s="319" t="s">
        <v>178</v>
      </c>
      <c r="E390" s="320">
        <f>E392</f>
        <v>240000</v>
      </c>
      <c r="F390" s="320">
        <f>F392</f>
        <v>-84000</v>
      </c>
      <c r="G390" s="320">
        <f>G392</f>
        <v>156000</v>
      </c>
    </row>
    <row r="391" spans="1:7" ht="15">
      <c r="A391" s="105"/>
      <c r="B391" s="106"/>
      <c r="C391" s="106"/>
      <c r="D391" s="85" t="s">
        <v>15</v>
      </c>
      <c r="E391" s="99">
        <v>240000</v>
      </c>
      <c r="F391" s="99">
        <v>-84000</v>
      </c>
      <c r="G391" s="99">
        <f aca="true" t="shared" si="13" ref="G391:G400">SUM(E391+F391)</f>
        <v>156000</v>
      </c>
    </row>
    <row r="392" spans="1:7" ht="15">
      <c r="A392" s="116">
        <v>3</v>
      </c>
      <c r="B392" s="80"/>
      <c r="C392" s="80"/>
      <c r="D392" s="94" t="s">
        <v>35</v>
      </c>
      <c r="E392" s="99">
        <f>E393+E399+E397</f>
        <v>240000</v>
      </c>
      <c r="F392" s="99">
        <f>F393+F399+F397</f>
        <v>-84000</v>
      </c>
      <c r="G392" s="99">
        <f>G393+G399+G397</f>
        <v>156000</v>
      </c>
    </row>
    <row r="393" spans="1:7" ht="15">
      <c r="A393" s="79"/>
      <c r="B393" s="117">
        <v>32</v>
      </c>
      <c r="C393" s="80"/>
      <c r="D393" s="94" t="s">
        <v>40</v>
      </c>
      <c r="E393" s="99">
        <f>E394+E395+E396</f>
        <v>20000</v>
      </c>
      <c r="F393" s="99">
        <f>F394+F395+F396</f>
        <v>26000</v>
      </c>
      <c r="G393" s="99">
        <f t="shared" si="13"/>
        <v>46000</v>
      </c>
    </row>
    <row r="394" spans="1:7" ht="15">
      <c r="A394" s="79"/>
      <c r="B394" s="117"/>
      <c r="C394" s="80">
        <v>322</v>
      </c>
      <c r="D394" s="98" t="s">
        <v>42</v>
      </c>
      <c r="E394" s="111">
        <v>5000</v>
      </c>
      <c r="F394" s="111">
        <v>4000</v>
      </c>
      <c r="G394" s="111">
        <f t="shared" si="13"/>
        <v>9000</v>
      </c>
    </row>
    <row r="395" spans="1:7" ht="15">
      <c r="A395" s="79"/>
      <c r="B395" s="80"/>
      <c r="C395" s="80">
        <v>323</v>
      </c>
      <c r="D395" s="98" t="s">
        <v>43</v>
      </c>
      <c r="E395" s="86">
        <v>10000</v>
      </c>
      <c r="F395" s="86">
        <v>22000</v>
      </c>
      <c r="G395" s="86">
        <f t="shared" si="13"/>
        <v>32000</v>
      </c>
    </row>
    <row r="396" spans="1:7" ht="15">
      <c r="A396" s="79"/>
      <c r="B396" s="80"/>
      <c r="C396" s="80">
        <v>329</v>
      </c>
      <c r="D396" s="98" t="s">
        <v>45</v>
      </c>
      <c r="E396" s="86">
        <v>5000</v>
      </c>
      <c r="F396" s="86">
        <v>0</v>
      </c>
      <c r="G396" s="86">
        <f t="shared" si="13"/>
        <v>5000</v>
      </c>
    </row>
    <row r="397" spans="1:7" ht="15">
      <c r="A397" s="79"/>
      <c r="B397" s="117">
        <v>35</v>
      </c>
      <c r="C397" s="80"/>
      <c r="D397" s="98" t="s">
        <v>90</v>
      </c>
      <c r="E397" s="86">
        <f>E398</f>
        <v>20000</v>
      </c>
      <c r="F397" s="86">
        <v>90000</v>
      </c>
      <c r="G397" s="86">
        <f>SUM(E397+F397)</f>
        <v>110000</v>
      </c>
    </row>
    <row r="398" spans="1:7" ht="15">
      <c r="A398" s="79"/>
      <c r="B398" s="80"/>
      <c r="C398" s="80">
        <v>351</v>
      </c>
      <c r="D398" s="98" t="s">
        <v>91</v>
      </c>
      <c r="E398" s="86">
        <v>20000</v>
      </c>
      <c r="F398" s="86">
        <v>90000</v>
      </c>
      <c r="G398" s="86">
        <f>SUM(E398+F398)</f>
        <v>110000</v>
      </c>
    </row>
    <row r="399" spans="1:7" ht="15">
      <c r="A399" s="79"/>
      <c r="B399" s="117">
        <v>37</v>
      </c>
      <c r="C399" s="80"/>
      <c r="D399" s="94" t="s">
        <v>119</v>
      </c>
      <c r="E399" s="86">
        <v>200000</v>
      </c>
      <c r="F399" s="86">
        <v>-200000</v>
      </c>
      <c r="G399" s="86">
        <f t="shared" si="13"/>
        <v>0</v>
      </c>
    </row>
    <row r="400" spans="1:7" ht="15">
      <c r="A400" s="79"/>
      <c r="B400" s="80"/>
      <c r="C400" s="80">
        <v>372</v>
      </c>
      <c r="D400" s="98" t="s">
        <v>49</v>
      </c>
      <c r="E400" s="86">
        <v>200000</v>
      </c>
      <c r="F400" s="86">
        <v>-200000</v>
      </c>
      <c r="G400" s="86">
        <f t="shared" si="13"/>
        <v>0</v>
      </c>
    </row>
    <row r="401" spans="1:7" ht="24.75" customHeight="1">
      <c r="A401" s="79"/>
      <c r="B401" s="80"/>
      <c r="C401" s="80"/>
      <c r="D401" s="85" t="s">
        <v>80</v>
      </c>
      <c r="E401" s="86"/>
      <c r="F401" s="86"/>
      <c r="G401" s="86"/>
    </row>
    <row r="402" spans="1:7" ht="24.75" customHeight="1">
      <c r="A402" s="184"/>
      <c r="B402" s="185"/>
      <c r="C402" s="185"/>
      <c r="D402" s="157" t="s">
        <v>211</v>
      </c>
      <c r="E402" s="187">
        <f>E403+E408+E413</f>
        <v>61000</v>
      </c>
      <c r="F402" s="187">
        <f>F403+F408+F413</f>
        <v>-43600</v>
      </c>
      <c r="G402" s="187">
        <f>G403+G408+G413</f>
        <v>17400</v>
      </c>
    </row>
    <row r="403" spans="1:7" ht="19.5" customHeight="1">
      <c r="A403" s="317"/>
      <c r="B403" s="318"/>
      <c r="C403" s="318"/>
      <c r="D403" s="319" t="s">
        <v>179</v>
      </c>
      <c r="E403" s="320">
        <f>E405</f>
        <v>50000</v>
      </c>
      <c r="F403" s="320">
        <v>-43600</v>
      </c>
      <c r="G403" s="320">
        <f>G405</f>
        <v>6400</v>
      </c>
    </row>
    <row r="404" spans="1:7" ht="15">
      <c r="A404" s="79"/>
      <c r="B404" s="80"/>
      <c r="C404" s="80"/>
      <c r="D404" s="85" t="s">
        <v>15</v>
      </c>
      <c r="E404" s="99">
        <v>50000</v>
      </c>
      <c r="F404" s="99">
        <v>-43600</v>
      </c>
      <c r="G404" s="99">
        <f>SUM(E404+F404)</f>
        <v>6400</v>
      </c>
    </row>
    <row r="405" spans="1:7" ht="15">
      <c r="A405" s="116">
        <v>3</v>
      </c>
      <c r="B405" s="80"/>
      <c r="C405" s="80"/>
      <c r="D405" s="94" t="s">
        <v>35</v>
      </c>
      <c r="E405" s="99">
        <f>E406</f>
        <v>50000</v>
      </c>
      <c r="F405" s="99">
        <v>-43600</v>
      </c>
      <c r="G405" s="99">
        <f>SUM(E405+F405)</f>
        <v>6400</v>
      </c>
    </row>
    <row r="406" spans="1:7" ht="15">
      <c r="A406" s="79"/>
      <c r="B406" s="117">
        <v>32</v>
      </c>
      <c r="C406" s="80"/>
      <c r="D406" s="94" t="s">
        <v>40</v>
      </c>
      <c r="E406" s="99">
        <f>E407</f>
        <v>50000</v>
      </c>
      <c r="F406" s="99">
        <v>-43600</v>
      </c>
      <c r="G406" s="99">
        <f>SUM(E406+F406)</f>
        <v>6400</v>
      </c>
    </row>
    <row r="407" spans="1:7" ht="15">
      <c r="A407" s="79"/>
      <c r="B407" s="80"/>
      <c r="C407" s="80">
        <v>329</v>
      </c>
      <c r="D407" s="98" t="s">
        <v>45</v>
      </c>
      <c r="E407" s="86">
        <v>50000</v>
      </c>
      <c r="F407" s="86">
        <v>-43600</v>
      </c>
      <c r="G407" s="86">
        <f>SUM(E407+F407)</f>
        <v>6400</v>
      </c>
    </row>
    <row r="408" spans="1:7" ht="19.5" customHeight="1">
      <c r="A408" s="350"/>
      <c r="B408" s="318"/>
      <c r="C408" s="318"/>
      <c r="D408" s="319" t="s">
        <v>180</v>
      </c>
      <c r="E408" s="320">
        <f>E410</f>
        <v>7000</v>
      </c>
      <c r="F408" s="320">
        <f>F410</f>
        <v>0</v>
      </c>
      <c r="G408" s="320">
        <f>G410</f>
        <v>7000</v>
      </c>
    </row>
    <row r="409" spans="1:7" ht="15">
      <c r="A409" s="79"/>
      <c r="B409" s="80"/>
      <c r="C409" s="80"/>
      <c r="D409" s="85" t="s">
        <v>15</v>
      </c>
      <c r="E409" s="99">
        <v>7000</v>
      </c>
      <c r="F409" s="99">
        <v>0</v>
      </c>
      <c r="G409" s="99">
        <f>SUM(E409+F409)</f>
        <v>7000</v>
      </c>
    </row>
    <row r="410" spans="1:7" ht="15">
      <c r="A410" s="116">
        <v>3</v>
      </c>
      <c r="B410" s="80"/>
      <c r="C410" s="80"/>
      <c r="D410" s="94" t="s">
        <v>35</v>
      </c>
      <c r="E410" s="99">
        <f>E411</f>
        <v>7000</v>
      </c>
      <c r="F410" s="99">
        <v>0</v>
      </c>
      <c r="G410" s="99">
        <f>SUM(E410+F410)</f>
        <v>7000</v>
      </c>
    </row>
    <row r="411" spans="1:7" ht="15">
      <c r="A411" s="79"/>
      <c r="B411" s="117">
        <v>36</v>
      </c>
      <c r="C411" s="80"/>
      <c r="D411" s="94" t="s">
        <v>120</v>
      </c>
      <c r="E411" s="99">
        <f>E412</f>
        <v>7000</v>
      </c>
      <c r="F411" s="99">
        <v>0</v>
      </c>
      <c r="G411" s="99">
        <f>SUM(E411+F411)</f>
        <v>7000</v>
      </c>
    </row>
    <row r="412" spans="1:7" ht="15">
      <c r="A412" s="79"/>
      <c r="B412" s="80"/>
      <c r="C412" s="80">
        <v>366</v>
      </c>
      <c r="D412" s="98" t="s">
        <v>121</v>
      </c>
      <c r="E412" s="86">
        <v>7000</v>
      </c>
      <c r="F412" s="86">
        <v>0</v>
      </c>
      <c r="G412" s="86">
        <f>SUM(E412+F412)</f>
        <v>7000</v>
      </c>
    </row>
    <row r="413" spans="1:7" ht="19.5" customHeight="1">
      <c r="A413" s="317"/>
      <c r="B413" s="318"/>
      <c r="C413" s="318"/>
      <c r="D413" s="319" t="s">
        <v>181</v>
      </c>
      <c r="E413" s="320">
        <f>E415</f>
        <v>4000</v>
      </c>
      <c r="F413" s="320">
        <f>F415</f>
        <v>0</v>
      </c>
      <c r="G413" s="320">
        <f>G415</f>
        <v>4000</v>
      </c>
    </row>
    <row r="414" spans="1:7" ht="15">
      <c r="A414" s="79"/>
      <c r="B414" s="80"/>
      <c r="C414" s="80"/>
      <c r="D414" s="85" t="s">
        <v>15</v>
      </c>
      <c r="E414" s="99">
        <v>4000</v>
      </c>
      <c r="F414" s="99">
        <v>0</v>
      </c>
      <c r="G414" s="99">
        <f>SUM(E414+F414)</f>
        <v>4000</v>
      </c>
    </row>
    <row r="415" spans="1:7" ht="15">
      <c r="A415" s="116">
        <v>3</v>
      </c>
      <c r="B415" s="80"/>
      <c r="C415" s="80"/>
      <c r="D415" s="94" t="s">
        <v>35</v>
      </c>
      <c r="E415" s="99">
        <f>E416</f>
        <v>4000</v>
      </c>
      <c r="F415" s="99">
        <f>F416</f>
        <v>0</v>
      </c>
      <c r="G415" s="99">
        <f>SUM(E415+F415)</f>
        <v>4000</v>
      </c>
    </row>
    <row r="416" spans="1:7" ht="15">
      <c r="A416" s="79"/>
      <c r="B416" s="117">
        <v>37</v>
      </c>
      <c r="C416" s="80"/>
      <c r="D416" s="94" t="s">
        <v>119</v>
      </c>
      <c r="E416" s="99">
        <f>E417</f>
        <v>4000</v>
      </c>
      <c r="F416" s="99">
        <v>0</v>
      </c>
      <c r="G416" s="99">
        <f>SUM(E416+F416)</f>
        <v>4000</v>
      </c>
    </row>
    <row r="417" spans="1:7" ht="15">
      <c r="A417" s="79"/>
      <c r="B417" s="80"/>
      <c r="C417" s="80">
        <v>372</v>
      </c>
      <c r="D417" s="98" t="s">
        <v>49</v>
      </c>
      <c r="E417" s="86">
        <v>4000</v>
      </c>
      <c r="F417" s="86">
        <v>0</v>
      </c>
      <c r="G417" s="86">
        <f>SUM(E417+F417)</f>
        <v>4000</v>
      </c>
    </row>
    <row r="418" spans="1:7" ht="24.75" customHeight="1">
      <c r="A418" s="79"/>
      <c r="B418" s="80"/>
      <c r="C418" s="80"/>
      <c r="D418" s="85" t="s">
        <v>81</v>
      </c>
      <c r="E418" s="86"/>
      <c r="F418" s="86"/>
      <c r="G418" s="86"/>
    </row>
    <row r="419" spans="1:7" ht="23.25" customHeight="1">
      <c r="A419" s="184"/>
      <c r="B419" s="185"/>
      <c r="C419" s="185"/>
      <c r="D419" s="157" t="s">
        <v>212</v>
      </c>
      <c r="E419" s="187">
        <f>E420+E425+E430+E435+E442</f>
        <v>67000</v>
      </c>
      <c r="F419" s="187">
        <f>F420+F425+F430+F435+F442</f>
        <v>-4000</v>
      </c>
      <c r="G419" s="187">
        <f>G420+G425+G430+G435+G442</f>
        <v>63000</v>
      </c>
    </row>
    <row r="420" spans="1:7" ht="18.75" customHeight="1">
      <c r="A420" s="350"/>
      <c r="B420" s="318"/>
      <c r="C420" s="318"/>
      <c r="D420" s="319" t="s">
        <v>182</v>
      </c>
      <c r="E420" s="320">
        <f>E422</f>
        <v>5000</v>
      </c>
      <c r="F420" s="320">
        <f>F422</f>
        <v>0</v>
      </c>
      <c r="G420" s="320">
        <f aca="true" t="shared" si="14" ref="G420:G434">SUM(E420+F420)</f>
        <v>5000</v>
      </c>
    </row>
    <row r="421" spans="1:7" ht="15">
      <c r="A421" s="79"/>
      <c r="B421" s="80"/>
      <c r="C421" s="80"/>
      <c r="D421" s="85" t="s">
        <v>15</v>
      </c>
      <c r="E421" s="99">
        <v>5000</v>
      </c>
      <c r="F421" s="99">
        <v>0</v>
      </c>
      <c r="G421" s="99">
        <f t="shared" si="14"/>
        <v>5000</v>
      </c>
    </row>
    <row r="422" spans="1:7" ht="15">
      <c r="A422" s="116">
        <v>3</v>
      </c>
      <c r="B422" s="80"/>
      <c r="C422" s="80"/>
      <c r="D422" s="94" t="s">
        <v>35</v>
      </c>
      <c r="E422" s="99">
        <f>E423</f>
        <v>5000</v>
      </c>
      <c r="F422" s="99">
        <f>F423</f>
        <v>0</v>
      </c>
      <c r="G422" s="99">
        <f t="shared" si="14"/>
        <v>5000</v>
      </c>
    </row>
    <row r="423" spans="1:7" ht="15">
      <c r="A423" s="79"/>
      <c r="B423" s="117">
        <v>37</v>
      </c>
      <c r="C423" s="80"/>
      <c r="D423" s="94" t="s">
        <v>82</v>
      </c>
      <c r="E423" s="99">
        <f>E424</f>
        <v>5000</v>
      </c>
      <c r="F423" s="99">
        <v>0</v>
      </c>
      <c r="G423" s="99">
        <f t="shared" si="14"/>
        <v>5000</v>
      </c>
    </row>
    <row r="424" spans="1:7" ht="24.75" customHeight="1">
      <c r="A424" s="79"/>
      <c r="B424" s="80"/>
      <c r="C424" s="80">
        <v>372</v>
      </c>
      <c r="D424" s="98" t="s">
        <v>48</v>
      </c>
      <c r="E424" s="86">
        <v>5000</v>
      </c>
      <c r="F424" s="86">
        <v>0</v>
      </c>
      <c r="G424" s="86">
        <f t="shared" si="14"/>
        <v>5000</v>
      </c>
    </row>
    <row r="425" spans="1:7" ht="27.75" customHeight="1">
      <c r="A425" s="317"/>
      <c r="B425" s="318"/>
      <c r="C425" s="318"/>
      <c r="D425" s="319" t="s">
        <v>183</v>
      </c>
      <c r="E425" s="320">
        <f>E427</f>
        <v>7000</v>
      </c>
      <c r="F425" s="320">
        <f>F427</f>
        <v>-2000</v>
      </c>
      <c r="G425" s="320">
        <f t="shared" si="14"/>
        <v>5000</v>
      </c>
    </row>
    <row r="426" spans="1:7" ht="15">
      <c r="A426" s="79"/>
      <c r="B426" s="80"/>
      <c r="C426" s="80"/>
      <c r="D426" s="85" t="s">
        <v>15</v>
      </c>
      <c r="E426" s="99">
        <v>7000</v>
      </c>
      <c r="F426" s="99">
        <v>-2000</v>
      </c>
      <c r="G426" s="99">
        <f t="shared" si="14"/>
        <v>5000</v>
      </c>
    </row>
    <row r="427" spans="1:7" ht="15">
      <c r="A427" s="116">
        <v>3</v>
      </c>
      <c r="B427" s="80"/>
      <c r="C427" s="80"/>
      <c r="D427" s="94" t="s">
        <v>35</v>
      </c>
      <c r="E427" s="99">
        <f>E428</f>
        <v>7000</v>
      </c>
      <c r="F427" s="99">
        <v>-2000</v>
      </c>
      <c r="G427" s="99">
        <f t="shared" si="14"/>
        <v>5000</v>
      </c>
    </row>
    <row r="428" spans="1:7" ht="15">
      <c r="A428" s="79"/>
      <c r="B428" s="117">
        <v>37</v>
      </c>
      <c r="C428" s="80"/>
      <c r="D428" s="94" t="s">
        <v>82</v>
      </c>
      <c r="E428" s="99">
        <f>E429</f>
        <v>7000</v>
      </c>
      <c r="F428" s="99">
        <v>-2000</v>
      </c>
      <c r="G428" s="99">
        <f t="shared" si="14"/>
        <v>5000</v>
      </c>
    </row>
    <row r="429" spans="1:7" ht="25.5" customHeight="1">
      <c r="A429" s="79"/>
      <c r="B429" s="80"/>
      <c r="C429" s="80">
        <v>372</v>
      </c>
      <c r="D429" s="98" t="s">
        <v>48</v>
      </c>
      <c r="E429" s="86">
        <v>7000</v>
      </c>
      <c r="F429" s="86">
        <v>-2000</v>
      </c>
      <c r="G429" s="86">
        <f t="shared" si="14"/>
        <v>5000</v>
      </c>
    </row>
    <row r="430" spans="1:7" ht="24" customHeight="1">
      <c r="A430" s="350"/>
      <c r="B430" s="318"/>
      <c r="C430" s="318"/>
      <c r="D430" s="319" t="s">
        <v>184</v>
      </c>
      <c r="E430" s="320">
        <f>E432</f>
        <v>20000</v>
      </c>
      <c r="F430" s="320">
        <f>F432</f>
        <v>0</v>
      </c>
      <c r="G430" s="320">
        <f t="shared" si="14"/>
        <v>20000</v>
      </c>
    </row>
    <row r="431" spans="1:7" ht="15">
      <c r="A431" s="79"/>
      <c r="B431" s="80"/>
      <c r="C431" s="80"/>
      <c r="D431" s="85" t="s">
        <v>15</v>
      </c>
      <c r="E431" s="99">
        <v>20000</v>
      </c>
      <c r="F431" s="99">
        <v>0</v>
      </c>
      <c r="G431" s="99">
        <f t="shared" si="14"/>
        <v>20000</v>
      </c>
    </row>
    <row r="432" spans="1:7" ht="15">
      <c r="A432" s="116">
        <v>3</v>
      </c>
      <c r="B432" s="80"/>
      <c r="C432" s="80"/>
      <c r="D432" s="94" t="s">
        <v>35</v>
      </c>
      <c r="E432" s="99">
        <f>E433</f>
        <v>20000</v>
      </c>
      <c r="F432" s="99">
        <v>0</v>
      </c>
      <c r="G432" s="99">
        <f t="shared" si="14"/>
        <v>20000</v>
      </c>
    </row>
    <row r="433" spans="1:7" ht="15">
      <c r="A433" s="79"/>
      <c r="B433" s="117">
        <v>37</v>
      </c>
      <c r="C433" s="80"/>
      <c r="D433" s="94" t="s">
        <v>82</v>
      </c>
      <c r="E433" s="99">
        <f>E434</f>
        <v>20000</v>
      </c>
      <c r="F433" s="99">
        <v>0</v>
      </c>
      <c r="G433" s="99">
        <f t="shared" si="14"/>
        <v>20000</v>
      </c>
    </row>
    <row r="434" spans="1:7" ht="30" customHeight="1">
      <c r="A434" s="79"/>
      <c r="B434" s="80"/>
      <c r="C434" s="80">
        <v>372</v>
      </c>
      <c r="D434" s="98" t="s">
        <v>48</v>
      </c>
      <c r="E434" s="86">
        <v>20000</v>
      </c>
      <c r="F434" s="86">
        <v>0</v>
      </c>
      <c r="G434" s="86">
        <f t="shared" si="14"/>
        <v>20000</v>
      </c>
    </row>
    <row r="435" spans="1:7" ht="19.5" customHeight="1">
      <c r="A435" s="350"/>
      <c r="B435" s="318"/>
      <c r="C435" s="318"/>
      <c r="D435" s="319" t="s">
        <v>185</v>
      </c>
      <c r="E435" s="320">
        <f>E437</f>
        <v>20000</v>
      </c>
      <c r="F435" s="320">
        <f>F437</f>
        <v>4000</v>
      </c>
      <c r="G435" s="320">
        <f aca="true" t="shared" si="15" ref="G435:G441">SUM(E435+F435)</f>
        <v>24000</v>
      </c>
    </row>
    <row r="436" spans="1:7" ht="15">
      <c r="A436" s="79"/>
      <c r="B436" s="80"/>
      <c r="C436" s="80"/>
      <c r="D436" s="85" t="s">
        <v>15</v>
      </c>
      <c r="E436" s="99">
        <v>20000</v>
      </c>
      <c r="F436" s="99">
        <v>4000</v>
      </c>
      <c r="G436" s="99">
        <f t="shared" si="15"/>
        <v>24000</v>
      </c>
    </row>
    <row r="437" spans="1:7" ht="15">
      <c r="A437" s="116">
        <v>3</v>
      </c>
      <c r="B437" s="80"/>
      <c r="C437" s="80"/>
      <c r="D437" s="94" t="s">
        <v>35</v>
      </c>
      <c r="E437" s="99">
        <f>E438+E440</f>
        <v>20000</v>
      </c>
      <c r="F437" s="99">
        <f>F438+F440</f>
        <v>4000</v>
      </c>
      <c r="G437" s="99">
        <f t="shared" si="15"/>
        <v>24000</v>
      </c>
    </row>
    <row r="438" spans="1:7" ht="15">
      <c r="A438" s="79"/>
      <c r="B438" s="117">
        <v>37</v>
      </c>
      <c r="C438" s="80"/>
      <c r="D438" s="94" t="s">
        <v>82</v>
      </c>
      <c r="E438" s="99">
        <f>E439</f>
        <v>12000</v>
      </c>
      <c r="F438" s="99">
        <v>4000</v>
      </c>
      <c r="G438" s="99">
        <f t="shared" si="15"/>
        <v>16000</v>
      </c>
    </row>
    <row r="439" spans="1:7" ht="25.5" customHeight="1">
      <c r="A439" s="79"/>
      <c r="B439" s="80"/>
      <c r="C439" s="80">
        <v>372</v>
      </c>
      <c r="D439" s="98" t="s">
        <v>123</v>
      </c>
      <c r="E439" s="86">
        <v>12000</v>
      </c>
      <c r="F439" s="86">
        <v>4000</v>
      </c>
      <c r="G439" s="86">
        <f t="shared" si="15"/>
        <v>16000</v>
      </c>
    </row>
    <row r="440" spans="1:7" ht="15">
      <c r="A440" s="79"/>
      <c r="B440" s="117">
        <v>38</v>
      </c>
      <c r="C440" s="80"/>
      <c r="D440" s="94" t="s">
        <v>50</v>
      </c>
      <c r="E440" s="99">
        <f>E441</f>
        <v>8000</v>
      </c>
      <c r="F440" s="99">
        <v>0</v>
      </c>
      <c r="G440" s="99">
        <f t="shared" si="15"/>
        <v>8000</v>
      </c>
    </row>
    <row r="441" spans="1:7" ht="15">
      <c r="A441" s="79"/>
      <c r="B441" s="80"/>
      <c r="C441" s="80">
        <v>381</v>
      </c>
      <c r="D441" s="98" t="s">
        <v>51</v>
      </c>
      <c r="E441" s="86">
        <v>8000</v>
      </c>
      <c r="F441" s="86">
        <v>0</v>
      </c>
      <c r="G441" s="86">
        <f t="shared" si="15"/>
        <v>8000</v>
      </c>
    </row>
    <row r="442" spans="1:7" ht="21.75" customHeight="1">
      <c r="A442" s="350"/>
      <c r="B442" s="318"/>
      <c r="C442" s="318"/>
      <c r="D442" s="319" t="s">
        <v>186</v>
      </c>
      <c r="E442" s="320">
        <f>E444</f>
        <v>15000</v>
      </c>
      <c r="F442" s="389">
        <f>F444</f>
        <v>-6000</v>
      </c>
      <c r="G442" s="320">
        <f>SUM(E442+F442)</f>
        <v>9000</v>
      </c>
    </row>
    <row r="443" spans="1:7" ht="15">
      <c r="A443" s="105"/>
      <c r="B443" s="106"/>
      <c r="C443" s="106"/>
      <c r="D443" s="85" t="s">
        <v>106</v>
      </c>
      <c r="E443" s="49">
        <v>15000</v>
      </c>
      <c r="F443" s="86">
        <v>-6000</v>
      </c>
      <c r="G443" s="86">
        <f>SUM(E443+F443)</f>
        <v>9000</v>
      </c>
    </row>
    <row r="444" spans="1:7" ht="15">
      <c r="A444" s="116">
        <v>3</v>
      </c>
      <c r="B444" s="80"/>
      <c r="C444" s="80"/>
      <c r="D444" s="94" t="s">
        <v>35</v>
      </c>
      <c r="E444" s="99">
        <f>E445</f>
        <v>15000</v>
      </c>
      <c r="F444" s="86">
        <v>-6000</v>
      </c>
      <c r="G444" s="99">
        <f>SUM(E444+F444)</f>
        <v>9000</v>
      </c>
    </row>
    <row r="445" spans="1:7" ht="15">
      <c r="A445" s="79"/>
      <c r="B445" s="117">
        <v>37</v>
      </c>
      <c r="C445" s="80"/>
      <c r="D445" s="94" t="s">
        <v>82</v>
      </c>
      <c r="E445" s="99">
        <f>E446</f>
        <v>15000</v>
      </c>
      <c r="F445" s="86">
        <v>-6000</v>
      </c>
      <c r="G445" s="99">
        <f>SUM(E445+F445)</f>
        <v>9000</v>
      </c>
    </row>
    <row r="446" spans="1:7" ht="27.75" customHeight="1">
      <c r="A446" s="79"/>
      <c r="B446" s="80"/>
      <c r="C446" s="80">
        <v>372</v>
      </c>
      <c r="D446" s="98" t="s">
        <v>48</v>
      </c>
      <c r="E446" s="86">
        <v>15000</v>
      </c>
      <c r="F446" s="86">
        <v>-6000</v>
      </c>
      <c r="G446" s="86">
        <f>SUM(E446+F446)</f>
        <v>9000</v>
      </c>
    </row>
    <row r="447" spans="1:7" ht="15">
      <c r="A447" s="105"/>
      <c r="B447" s="106"/>
      <c r="C447" s="106"/>
      <c r="D447" s="85" t="s">
        <v>79</v>
      </c>
      <c r="E447" s="112"/>
      <c r="F447" s="112"/>
      <c r="G447" s="112"/>
    </row>
    <row r="448" spans="1:7" ht="24.75" customHeight="1">
      <c r="A448" s="184"/>
      <c r="B448" s="185"/>
      <c r="C448" s="185"/>
      <c r="D448" s="157" t="s">
        <v>213</v>
      </c>
      <c r="E448" s="187">
        <f>E449</f>
        <v>70000</v>
      </c>
      <c r="F448" s="187">
        <f>F449</f>
        <v>0</v>
      </c>
      <c r="G448" s="187">
        <f aca="true" t="shared" si="16" ref="G448:G453">SUM(E448+F448)</f>
        <v>70000</v>
      </c>
    </row>
    <row r="449" spans="1:7" ht="18" customHeight="1">
      <c r="A449" s="169"/>
      <c r="B449" s="170"/>
      <c r="C449" s="170"/>
      <c r="D449" s="162" t="s">
        <v>187</v>
      </c>
      <c r="E449" s="165">
        <f>SUM(E451)</f>
        <v>70000</v>
      </c>
      <c r="F449" s="165">
        <f>SUM(F451)</f>
        <v>0</v>
      </c>
      <c r="G449" s="165">
        <f t="shared" si="16"/>
        <v>70000</v>
      </c>
    </row>
    <row r="450" spans="1:7" ht="15">
      <c r="A450" s="79"/>
      <c r="B450" s="80"/>
      <c r="C450" s="80"/>
      <c r="D450" s="85" t="s">
        <v>15</v>
      </c>
      <c r="E450" s="99">
        <v>70000</v>
      </c>
      <c r="F450" s="99">
        <v>0</v>
      </c>
      <c r="G450" s="99">
        <f t="shared" si="16"/>
        <v>70000</v>
      </c>
    </row>
    <row r="451" spans="1:7" ht="15">
      <c r="A451" s="116">
        <v>3</v>
      </c>
      <c r="B451" s="80"/>
      <c r="C451" s="80"/>
      <c r="D451" s="94" t="s">
        <v>35</v>
      </c>
      <c r="E451" s="99">
        <f>E452</f>
        <v>70000</v>
      </c>
      <c r="F451" s="99">
        <f>F452</f>
        <v>0</v>
      </c>
      <c r="G451" s="99">
        <f t="shared" si="16"/>
        <v>70000</v>
      </c>
    </row>
    <row r="452" spans="1:7" ht="15">
      <c r="A452" s="79"/>
      <c r="B452" s="117">
        <v>38</v>
      </c>
      <c r="C452" s="80"/>
      <c r="D452" s="94" t="s">
        <v>50</v>
      </c>
      <c r="E452" s="99">
        <f>E453</f>
        <v>70000</v>
      </c>
      <c r="F452" s="99">
        <v>0</v>
      </c>
      <c r="G452" s="99">
        <f t="shared" si="16"/>
        <v>70000</v>
      </c>
    </row>
    <row r="453" spans="1:7" ht="15">
      <c r="A453" s="79"/>
      <c r="B453" s="80"/>
      <c r="C453" s="80">
        <v>381</v>
      </c>
      <c r="D453" s="98" t="s">
        <v>51</v>
      </c>
      <c r="E453" s="86">
        <v>70000</v>
      </c>
      <c r="F453" s="86">
        <v>0</v>
      </c>
      <c r="G453" s="86">
        <f t="shared" si="16"/>
        <v>70000</v>
      </c>
    </row>
    <row r="454" spans="1:7" ht="23.25" customHeight="1">
      <c r="A454" s="79"/>
      <c r="B454" s="80"/>
      <c r="C454" s="80"/>
      <c r="D454" s="85" t="s">
        <v>83</v>
      </c>
      <c r="E454" s="86"/>
      <c r="F454" s="86"/>
      <c r="G454" s="86"/>
    </row>
    <row r="455" spans="1:7" ht="15">
      <c r="A455" s="184"/>
      <c r="B455" s="185"/>
      <c r="C455" s="185"/>
      <c r="D455" s="157" t="s">
        <v>214</v>
      </c>
      <c r="E455" s="187">
        <f>E456</f>
        <v>97000</v>
      </c>
      <c r="F455" s="187">
        <f>F456</f>
        <v>0</v>
      </c>
      <c r="G455" s="187">
        <f aca="true" t="shared" si="17" ref="G455:G463">SUM(E455+F455)</f>
        <v>97000</v>
      </c>
    </row>
    <row r="456" spans="1:7" ht="17.25" customHeight="1">
      <c r="A456" s="169"/>
      <c r="B456" s="170"/>
      <c r="C456" s="170"/>
      <c r="D456" s="351" t="s">
        <v>188</v>
      </c>
      <c r="E456" s="165">
        <f>E458</f>
        <v>97000</v>
      </c>
      <c r="F456" s="165">
        <f>F458</f>
        <v>0</v>
      </c>
      <c r="G456" s="165">
        <f t="shared" si="17"/>
        <v>97000</v>
      </c>
    </row>
    <row r="457" spans="1:7" ht="15">
      <c r="A457" s="79"/>
      <c r="B457" s="80"/>
      <c r="C457" s="80"/>
      <c r="D457" s="85" t="s">
        <v>15</v>
      </c>
      <c r="E457" s="49">
        <v>97000</v>
      </c>
      <c r="F457" s="49">
        <v>0</v>
      </c>
      <c r="G457" s="49">
        <f t="shared" si="17"/>
        <v>97000</v>
      </c>
    </row>
    <row r="458" spans="1:7" ht="15">
      <c r="A458" s="116">
        <v>3</v>
      </c>
      <c r="B458" s="80"/>
      <c r="C458" s="80"/>
      <c r="D458" s="94" t="s">
        <v>35</v>
      </c>
      <c r="E458" s="99">
        <f>E459+E463</f>
        <v>97000</v>
      </c>
      <c r="F458" s="99">
        <f>F459+F463</f>
        <v>0</v>
      </c>
      <c r="G458" s="99">
        <f t="shared" si="17"/>
        <v>97000</v>
      </c>
    </row>
    <row r="459" spans="1:7" ht="15">
      <c r="A459" s="79"/>
      <c r="B459" s="117">
        <v>32</v>
      </c>
      <c r="C459" s="80"/>
      <c r="D459" s="94" t="s">
        <v>40</v>
      </c>
      <c r="E459" s="99">
        <f>E460+E461+E462</f>
        <v>27000</v>
      </c>
      <c r="F459" s="99">
        <v>0</v>
      </c>
      <c r="G459" s="99">
        <f t="shared" si="17"/>
        <v>27000</v>
      </c>
    </row>
    <row r="460" spans="1:7" ht="15">
      <c r="A460" s="79"/>
      <c r="B460" s="117"/>
      <c r="C460" s="80">
        <v>322</v>
      </c>
      <c r="D460" s="98" t="s">
        <v>42</v>
      </c>
      <c r="E460" s="111">
        <v>2000</v>
      </c>
      <c r="F460" s="99">
        <v>0</v>
      </c>
      <c r="G460" s="99">
        <f t="shared" si="17"/>
        <v>2000</v>
      </c>
    </row>
    <row r="461" spans="1:7" ht="15">
      <c r="A461" s="79"/>
      <c r="B461" s="80"/>
      <c r="C461" s="80">
        <v>323</v>
      </c>
      <c r="D461" s="98" t="s">
        <v>43</v>
      </c>
      <c r="E461" s="111">
        <v>15000</v>
      </c>
      <c r="F461" s="86">
        <v>0</v>
      </c>
      <c r="G461" s="86">
        <f t="shared" si="17"/>
        <v>15000</v>
      </c>
    </row>
    <row r="462" spans="1:7" ht="15">
      <c r="A462" s="116"/>
      <c r="B462" s="80"/>
      <c r="C462" s="80">
        <v>329</v>
      </c>
      <c r="D462" s="98" t="s">
        <v>45</v>
      </c>
      <c r="E462" s="86">
        <v>10000</v>
      </c>
      <c r="F462" s="86">
        <v>0</v>
      </c>
      <c r="G462" s="86">
        <f t="shared" si="17"/>
        <v>10000</v>
      </c>
    </row>
    <row r="463" spans="1:7" ht="15">
      <c r="A463" s="79"/>
      <c r="B463" s="117">
        <v>38</v>
      </c>
      <c r="C463" s="80"/>
      <c r="D463" s="118" t="s">
        <v>50</v>
      </c>
      <c r="E463" s="99">
        <f>E464</f>
        <v>70000</v>
      </c>
      <c r="F463" s="99">
        <v>0</v>
      </c>
      <c r="G463" s="99">
        <f t="shared" si="17"/>
        <v>70000</v>
      </c>
    </row>
    <row r="464" spans="1:7" ht="15">
      <c r="A464" s="79"/>
      <c r="B464" s="117"/>
      <c r="C464" s="80">
        <v>381</v>
      </c>
      <c r="D464" s="110" t="s">
        <v>51</v>
      </c>
      <c r="E464" s="86">
        <v>70000</v>
      </c>
      <c r="F464" s="86">
        <v>0</v>
      </c>
      <c r="G464" s="86">
        <f>SUM(E464+F464)</f>
        <v>70000</v>
      </c>
    </row>
    <row r="467" spans="1:7" ht="15">
      <c r="A467" s="119"/>
      <c r="B467" s="120"/>
      <c r="C467" s="121"/>
      <c r="D467" s="122"/>
      <c r="E467" s="123"/>
      <c r="F467" s="123"/>
      <c r="G467" s="123"/>
    </row>
    <row r="468" spans="1:7" ht="15">
      <c r="A468" s="124"/>
      <c r="B468" s="125"/>
      <c r="C468" s="126"/>
      <c r="D468" s="127"/>
      <c r="E468" s="123"/>
      <c r="F468" s="123"/>
      <c r="G468" s="123"/>
    </row>
    <row r="469" spans="1:7" ht="15">
      <c r="A469" s="124"/>
      <c r="B469" s="125"/>
      <c r="C469" s="126"/>
      <c r="D469" s="127"/>
      <c r="E469" s="123"/>
      <c r="F469" s="123"/>
      <c r="G469" s="123"/>
    </row>
    <row r="470" spans="1:7" ht="15.75">
      <c r="A470" s="128"/>
      <c r="B470" s="129"/>
      <c r="C470" s="126"/>
      <c r="D470" s="130"/>
      <c r="E470" s="123"/>
      <c r="F470" s="123"/>
      <c r="G470" s="123"/>
    </row>
    <row r="471" spans="1:7" ht="15">
      <c r="A471" s="124"/>
      <c r="B471" s="129"/>
      <c r="C471" s="126"/>
      <c r="D471" s="130"/>
      <c r="E471" s="123"/>
      <c r="F471" s="123"/>
      <c r="G471" s="123"/>
    </row>
    <row r="472" spans="1:7" ht="15">
      <c r="A472" s="130"/>
      <c r="B472" s="120"/>
      <c r="C472" s="131"/>
      <c r="D472" s="132"/>
      <c r="E472" s="123"/>
      <c r="F472" s="123"/>
      <c r="G472" s="123"/>
    </row>
    <row r="473" spans="1:7" ht="15">
      <c r="A473" s="124"/>
      <c r="B473" s="125"/>
      <c r="C473" s="126"/>
      <c r="D473" s="127"/>
      <c r="E473" s="123"/>
      <c r="F473" s="123"/>
      <c r="G473" s="123"/>
    </row>
    <row r="474" spans="1:7" ht="15">
      <c r="A474" s="130"/>
      <c r="B474" s="120"/>
      <c r="C474" s="131"/>
      <c r="D474" s="130"/>
      <c r="E474" s="123"/>
      <c r="F474" s="123"/>
      <c r="G474" s="123"/>
    </row>
    <row r="475" spans="1:7" ht="15">
      <c r="A475" s="130"/>
      <c r="B475" s="133"/>
      <c r="C475" s="131"/>
      <c r="D475" s="130"/>
      <c r="E475" s="123"/>
      <c r="F475" s="123"/>
      <c r="G475" s="123"/>
    </row>
    <row r="476" spans="1:7" ht="15">
      <c r="A476" s="127"/>
      <c r="B476" s="125"/>
      <c r="C476" s="126"/>
      <c r="D476" s="130"/>
      <c r="E476" s="123"/>
      <c r="F476" s="123"/>
      <c r="G476" s="123"/>
    </row>
    <row r="477" spans="1:7" ht="15">
      <c r="A477" s="127"/>
      <c r="B477" s="125"/>
      <c r="C477" s="126"/>
      <c r="D477" s="130"/>
      <c r="E477" s="123"/>
      <c r="F477" s="123"/>
      <c r="G477" s="123"/>
    </row>
    <row r="478" spans="1:7" ht="15">
      <c r="A478" s="127"/>
      <c r="B478" s="125"/>
      <c r="C478" s="126"/>
      <c r="D478" s="130"/>
      <c r="E478" s="123"/>
      <c r="F478" s="123"/>
      <c r="G478" s="123"/>
    </row>
    <row r="479" spans="1:7" ht="15">
      <c r="A479" s="130"/>
      <c r="B479" s="120"/>
      <c r="C479" s="131"/>
      <c r="D479" s="53"/>
      <c r="E479" s="123"/>
      <c r="F479" s="53"/>
      <c r="G479" s="123"/>
    </row>
    <row r="480" spans="1:7" ht="15">
      <c r="A480" s="130"/>
      <c r="B480" s="120"/>
      <c r="C480" s="131"/>
      <c r="D480" s="53"/>
      <c r="E480" s="123"/>
      <c r="F480" s="53"/>
      <c r="G480" s="123"/>
    </row>
    <row r="489" ht="15">
      <c r="D489">
        <v>13</v>
      </c>
    </row>
  </sheetData>
  <sheetProtection selectLockedCells="1" selectUnlockedCells="1"/>
  <mergeCells count="2">
    <mergeCell ref="D2:F2"/>
    <mergeCell ref="A3:H3"/>
  </mergeCells>
  <printOptions/>
  <pageMargins left="0.6097222222222223" right="0.22013888888888888" top="0.4097222222222222" bottom="0.20972222222222223" header="0.5118055555555555" footer="0.5118055555555555"/>
  <pageSetup fitToHeight="0" fitToWidth="1" horizontalDpi="300" verticalDpi="300" orientation="portrait" paperSize="9" scale="79" r:id="rId1"/>
  <rowBreaks count="8" manualBreakCount="8">
    <brk id="59" max="6" man="1"/>
    <brk id="118" max="6" man="1"/>
    <brk id="169" max="6" man="1"/>
    <brk id="222" max="6" man="1"/>
    <brk id="267" max="6" man="1"/>
    <brk id="317" max="6" man="1"/>
    <brk id="364" max="6" man="1"/>
    <brk id="41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view="pageBreakPreview" zoomScale="90" zoomScaleSheetLayoutView="90" zoomScalePageLayoutView="0" workbookViewId="0" topLeftCell="A1">
      <selection activeCell="D21" sqref="D21"/>
    </sheetView>
  </sheetViews>
  <sheetFormatPr defaultColWidth="9.140625" defaultRowHeight="15"/>
  <cols>
    <col min="3" max="3" width="9.57421875" style="0" customWidth="1"/>
    <col min="11" max="11" width="27.00390625" style="0" customWidth="1"/>
    <col min="13" max="13" width="0" style="0" hidden="1" customWidth="1"/>
  </cols>
  <sheetData>
    <row r="2" spans="4:8" ht="16.5" customHeight="1">
      <c r="D2" s="448" t="s">
        <v>84</v>
      </c>
      <c r="E2" s="448"/>
      <c r="F2" s="448"/>
      <c r="G2" s="448"/>
      <c r="H2" s="448"/>
    </row>
    <row r="3" spans="1:11" ht="39.75" customHeight="1">
      <c r="A3" s="450" t="s">
        <v>239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</row>
    <row r="5" ht="18.75" customHeight="1"/>
    <row r="7" ht="18.75">
      <c r="A7" s="135" t="s">
        <v>85</v>
      </c>
    </row>
    <row r="9" spans="4:8" ht="18.75" customHeight="1">
      <c r="D9" s="448" t="s">
        <v>86</v>
      </c>
      <c r="E9" s="448"/>
      <c r="F9" s="448"/>
      <c r="G9" s="448"/>
      <c r="H9" s="448"/>
    </row>
    <row r="10" ht="12.75" customHeight="1"/>
    <row r="11" spans="1:13" ht="44.25" customHeight="1">
      <c r="A11" s="449" t="s">
        <v>237</v>
      </c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</row>
    <row r="15" ht="18.75">
      <c r="A15" s="134" t="s">
        <v>253</v>
      </c>
    </row>
    <row r="16" ht="18.75">
      <c r="A16" s="134" t="s">
        <v>238</v>
      </c>
    </row>
    <row r="17" ht="18.75">
      <c r="A17" s="134" t="s">
        <v>254</v>
      </c>
    </row>
    <row r="19" spans="9:11" ht="18.75">
      <c r="I19" s="135" t="s">
        <v>88</v>
      </c>
      <c r="J19" s="53"/>
      <c r="K19" s="137"/>
    </row>
    <row r="20" spans="8:11" ht="18" customHeight="1">
      <c r="H20" s="130"/>
      <c r="I20" s="134" t="s">
        <v>101</v>
      </c>
      <c r="J20" s="130"/>
      <c r="K20" s="136"/>
    </row>
    <row r="21" spans="8:11" ht="15">
      <c r="H21" s="130"/>
      <c r="I21" s="130"/>
      <c r="J21" s="130"/>
      <c r="K21" s="130"/>
    </row>
  </sheetData>
  <sheetProtection selectLockedCells="1" selectUnlockedCells="1"/>
  <mergeCells count="4">
    <mergeCell ref="D2:H2"/>
    <mergeCell ref="D9:H9"/>
    <mergeCell ref="A11:M11"/>
    <mergeCell ref="A3:K3"/>
  </mergeCells>
  <printOptions/>
  <pageMargins left="0.8701388888888889" right="0.6298611111111111" top="0.9201388888888888" bottom="0.9840277777777777" header="0.5118055555555555" footer="0.5118055555555555"/>
  <pageSetup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95" zoomScaleSheetLayoutView="95" zoomScalePageLayoutView="0" workbookViewId="0" topLeftCell="A1">
      <selection activeCell="C19" sqref="C19"/>
    </sheetView>
  </sheetViews>
  <sheetFormatPr defaultColWidth="9.140625" defaultRowHeight="15"/>
  <cols>
    <col min="1" max="1" width="6.8515625" style="200" customWidth="1"/>
    <col min="2" max="2" width="72.140625" style="200" customWidth="1"/>
    <col min="3" max="3" width="11.7109375" style="200" customWidth="1"/>
    <col min="4" max="4" width="23.8515625" style="200" customWidth="1"/>
    <col min="5" max="16384" width="9.140625" style="200" customWidth="1"/>
  </cols>
  <sheetData>
    <row r="1" spans="1:4" ht="15.75">
      <c r="A1" s="453" t="s">
        <v>233</v>
      </c>
      <c r="B1" s="454"/>
      <c r="C1" s="454"/>
      <c r="D1" s="454"/>
    </row>
    <row r="2" spans="1:4" ht="15">
      <c r="A2" s="199"/>
      <c r="B2" s="199"/>
      <c r="C2" s="199"/>
      <c r="D2" s="199"/>
    </row>
    <row r="3" spans="1:4" ht="15" customHeight="1">
      <c r="A3" s="452" t="s">
        <v>234</v>
      </c>
      <c r="B3" s="451"/>
      <c r="C3" s="451"/>
      <c r="D3" s="451"/>
    </row>
    <row r="4" spans="1:4" ht="12.75">
      <c r="A4" s="451"/>
      <c r="B4" s="451"/>
      <c r="C4" s="451"/>
      <c r="D4" s="451"/>
    </row>
    <row r="5" spans="1:4" ht="3.75" customHeight="1">
      <c r="A5" s="451"/>
      <c r="B5" s="451"/>
      <c r="C5" s="451"/>
      <c r="D5" s="451"/>
    </row>
    <row r="6" spans="1:4" ht="15">
      <c r="A6" s="199"/>
      <c r="B6" s="199"/>
      <c r="C6" s="199"/>
      <c r="D6" s="199"/>
    </row>
    <row r="7" spans="1:4" ht="12.75">
      <c r="A7" s="196" t="s">
        <v>96</v>
      </c>
      <c r="B7" s="197" t="s">
        <v>97</v>
      </c>
      <c r="C7" s="198" t="s">
        <v>193</v>
      </c>
      <c r="D7" s="196" t="s">
        <v>98</v>
      </c>
    </row>
    <row r="8" spans="1:4" ht="12.75">
      <c r="A8" s="201"/>
      <c r="B8" s="202" t="s">
        <v>87</v>
      </c>
      <c r="C8" s="203">
        <f>SUM(C9+C11+C13+C16+C18)</f>
        <v>4357150</v>
      </c>
      <c r="D8" s="216"/>
    </row>
    <row r="9" spans="1:4" ht="12.75">
      <c r="A9" s="201"/>
      <c r="B9" s="214" t="s">
        <v>231</v>
      </c>
      <c r="C9" s="215">
        <v>3150</v>
      </c>
      <c r="D9" s="216"/>
    </row>
    <row r="10" spans="1:4" ht="12.75">
      <c r="A10" s="201">
        <v>422</v>
      </c>
      <c r="B10" s="205" t="s">
        <v>232</v>
      </c>
      <c r="C10" s="206">
        <v>3150</v>
      </c>
      <c r="D10" s="216" t="s">
        <v>99</v>
      </c>
    </row>
    <row r="11" spans="1:4" ht="15" customHeight="1">
      <c r="A11" s="201"/>
      <c r="B11" s="214" t="s">
        <v>189</v>
      </c>
      <c r="C11" s="215">
        <v>5000</v>
      </c>
      <c r="D11" s="216"/>
    </row>
    <row r="12" spans="1:4" ht="12.75">
      <c r="A12" s="201">
        <v>422</v>
      </c>
      <c r="B12" s="205" t="s">
        <v>196</v>
      </c>
      <c r="C12" s="206">
        <v>5000</v>
      </c>
      <c r="D12" s="216" t="s">
        <v>99</v>
      </c>
    </row>
    <row r="13" spans="1:4" ht="17.25" customHeight="1">
      <c r="A13" s="201"/>
      <c r="B13" s="214" t="s">
        <v>194</v>
      </c>
      <c r="C13" s="215">
        <f>SUM(C14:C15)</f>
        <v>3914000</v>
      </c>
      <c r="D13" s="216"/>
    </row>
    <row r="14" spans="1:4" ht="12.75">
      <c r="A14" s="201">
        <v>421</v>
      </c>
      <c r="B14" s="201" t="s">
        <v>195</v>
      </c>
      <c r="C14" s="207">
        <v>3564000</v>
      </c>
      <c r="D14" s="216" t="s">
        <v>236</v>
      </c>
    </row>
    <row r="15" spans="1:4" ht="12.75">
      <c r="A15" s="201">
        <v>421</v>
      </c>
      <c r="B15" s="201" t="s">
        <v>197</v>
      </c>
      <c r="C15" s="207">
        <v>350000</v>
      </c>
      <c r="D15" s="216" t="s">
        <v>236</v>
      </c>
    </row>
    <row r="16" spans="1:4" ht="17.25" customHeight="1">
      <c r="A16" s="201"/>
      <c r="B16" s="212" t="s">
        <v>100</v>
      </c>
      <c r="C16" s="213">
        <f>SUM(C17)</f>
        <v>331000</v>
      </c>
      <c r="D16" s="216"/>
    </row>
    <row r="17" spans="1:4" ht="12.75">
      <c r="A17" s="201">
        <v>421</v>
      </c>
      <c r="B17" s="204" t="s">
        <v>201</v>
      </c>
      <c r="C17" s="207">
        <v>331000</v>
      </c>
      <c r="D17" s="216" t="s">
        <v>132</v>
      </c>
    </row>
    <row r="18" spans="1:4" ht="17.25" customHeight="1">
      <c r="A18" s="201"/>
      <c r="B18" s="210" t="s">
        <v>199</v>
      </c>
      <c r="C18" s="211">
        <f>SUM(C19:C20)</f>
        <v>104000</v>
      </c>
      <c r="D18" s="216"/>
    </row>
    <row r="19" spans="1:4" ht="38.25">
      <c r="A19" s="201">
        <v>426</v>
      </c>
      <c r="B19" s="208" t="s">
        <v>200</v>
      </c>
      <c r="C19" s="209">
        <v>80000</v>
      </c>
      <c r="D19" s="217" t="s">
        <v>219</v>
      </c>
    </row>
    <row r="20" spans="1:4" ht="12.75">
      <c r="A20" s="201">
        <v>386</v>
      </c>
      <c r="B20" s="201" t="s">
        <v>235</v>
      </c>
      <c r="C20" s="207">
        <v>24000</v>
      </c>
      <c r="D20" s="201" t="s">
        <v>99</v>
      </c>
    </row>
  </sheetData>
  <sheetProtection selectLockedCells="1" selectUnlockedCells="1"/>
  <mergeCells count="2">
    <mergeCell ref="A3:D5"/>
    <mergeCell ref="A1:D1"/>
  </mergeCells>
  <printOptions/>
  <pageMargins left="0.7479166666666667" right="0.5402777777777777" top="0.6097222222222223" bottom="0.9840277777777777" header="0.5118055555555555" footer="0.5118055555555555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Računovostvo</dc:creator>
  <cp:keywords/>
  <dc:description/>
  <cp:lastModifiedBy>Računovostvo</cp:lastModifiedBy>
  <cp:lastPrinted>2019-01-02T11:46:39Z</cp:lastPrinted>
  <dcterms:created xsi:type="dcterms:W3CDTF">2016-12-07T13:41:00Z</dcterms:created>
  <dcterms:modified xsi:type="dcterms:W3CDTF">2019-01-09T10:56:57Z</dcterms:modified>
  <cp:category/>
  <cp:version/>
  <cp:contentType/>
  <cp:contentStatus/>
</cp:coreProperties>
</file>