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tabRatio="987" activeTab="0"/>
  </bookViews>
  <sheets>
    <sheet name="1. Opći dio" sheetId="1" r:id="rId1"/>
    <sheet name="2. Račun prihoda i rashoda" sheetId="2" r:id="rId2"/>
    <sheet name="3. Posebni dio" sheetId="3" r:id="rId3"/>
    <sheet name="Zadnja strana" sheetId="4" r:id="rId4"/>
    <sheet name="List1" sheetId="5" r:id="rId5"/>
  </sheets>
  <definedNames>
    <definedName name="_xlnm.Print_Titles" localSheetId="2">'3. Posebni dio'!$5:$6</definedName>
    <definedName name="_xlnm.Print_Area" localSheetId="0">'1. Opći dio'!$A$1:$H$35</definedName>
    <definedName name="_xlnm.Print_Area" localSheetId="1">'2. Račun prihoda i rashoda'!$A$1:$G$93</definedName>
    <definedName name="_xlnm.Print_Area" localSheetId="2">'3. Posebni dio'!$A$1:$G$442</definedName>
    <definedName name="_xlnm.Print_Area" localSheetId="3">'Zadnja strana'!$A$1:$K$24</definedName>
  </definedNames>
  <calcPr fullCalcOnLoad="1"/>
</workbook>
</file>

<file path=xl/sharedStrings.xml><?xml version="1.0" encoding="utf-8"?>
<sst xmlns="http://schemas.openxmlformats.org/spreadsheetml/2006/main" count="575" uniqueCount="236">
  <si>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</si>
  <si>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</si>
  <si>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</si>
  <si>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</si>
  <si>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</si>
  <si>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</si>
  <si>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</si>
  <si>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</si>
  <si>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</si>
  <si>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>Razred</t>
  </si>
  <si>
    <t>Skupina</t>
  </si>
  <si>
    <t>Podskupina</t>
  </si>
  <si>
    <t>Prihodi/primici i rashodi/izdaci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</si>
  <si>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</si>
  <si>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</si>
  <si>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</si>
  <si>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</si>
  <si>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</si>
  <si>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</si>
  <si>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</si>
  <si>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</si>
  <si>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</si>
  <si>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</si>
  <si>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</si>
  <si>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</si>
  <si>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</si>
  <si>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</si>
  <si>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</si>
  <si>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</si>
  <si>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</si>
  <si>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</si>
  <si>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</si>
  <si>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</si>
  <si>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</si>
  <si>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</si>
  <si>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</si>
  <si>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</si>
  <si>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</si>
  <si>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</si>
  <si>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</si>
  <si>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</si>
  <si>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</si>
  <si>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</si>
  <si>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</si>
  <si>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</si>
  <si>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</si>
  <si>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</si>
  <si>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</si>
  <si>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</si>
  <si>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</si>
  <si>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</si>
  <si>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</si>
  <si>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</si>
  <si>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</si>
  <si>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</si>
  <si>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</si>
  <si>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</si>
  <si>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</si>
  <si>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</si>
  <si>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</si>
  <si>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</si>
  <si>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</si>
  <si>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</si>
  <si>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</si>
  <si>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</si>
  <si>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</si>
  <si>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</si>
  <si>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</si>
  <si>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</si>
  <si>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</si>
  <si>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</si>
  <si>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</si>
  <si>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</si>
  <si>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</si>
  <si>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</si>
  <si>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</si>
  <si>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</si>
  <si>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</si>
  <si>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</si>
  <si>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</si>
  <si>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</si>
  <si>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</si>
  <si>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</si>
  <si>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</si>
  <si>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</si>
  <si>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</si>
  <si>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</si>
  <si>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</si>
  <si>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</si>
  <si>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</si>
  <si>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</si>
  <si>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</si>
  <si>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</si>
  <si>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</si>
  <si>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</si>
  <si>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</si>
  <si>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</si>
  <si>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</si>
  <si>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</si>
  <si>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</si>
  <si>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</si>
  <si>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</si>
  <si>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</si>
  <si>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</si>
  <si>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</si>
  <si>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</si>
  <si>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</si>
  <si>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</si>
  <si>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</si>
  <si>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</si>
  <si>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</si>
  <si>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</si>
  <si>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</si>
  <si>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</si>
  <si>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</si>
  <si>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</si>
  <si>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</si>
  <si>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</si>
  <si>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</si>
  <si>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</si>
  <si>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</si>
  <si>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</si>
  <si>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</si>
  <si>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</si>
  <si>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</si>
  <si>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</si>
  <si>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</si>
  <si>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>Ostala nematerijalna imovina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</si>
  <si>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</si>
  <si>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</si>
  <si>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</si>
  <si>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</si>
  <si>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</si>
  <si>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</si>
  <si>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</si>
  <si>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</si>
  <si>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</si>
  <si>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</si>
  <si>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T102008 Deratizacija i dezunsekcija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</si>
  <si>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</si>
  <si>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</si>
  <si>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K103001 Rekonstrukcija nerazvrstanih cesta  </t>
  </si>
  <si>
    <t xml:space="preserve"> Projekt K103002 Rekonstrukcija nerazvrstane ceste NC02                       </t>
  </si>
  <si>
    <t xml:space="preserve">Projekt K103003 Projektna dokumentacija nerazvrstanih cesta                             </t>
  </si>
  <si>
    <t xml:space="preserve">Projekt K103004 Rekonstrukcija-uređenje Trga Stjepana Radića                                  </t>
  </si>
  <si>
    <t>Projekt K103005 Izgradnja pješačke staze sa odvodnjom Šopron-Kalnik</t>
  </si>
  <si>
    <t xml:space="preserve">Projekt K103006 Izgradnja parkirališta kod Starog grada Velikog Kalnika                                  </t>
  </si>
  <si>
    <t xml:space="preserve">Projekt K103007 Groblja - razglas, javna energetski neovisna rasvjeta i projektna dokumentacija  za izgradnju groblja                           </t>
  </si>
  <si>
    <t>PROGRAM 104 Prostornog uređenja i unapređenja stanovanja</t>
  </si>
  <si>
    <t>Projekt K104001 Rekonstrukcija i dogradnja Društvenog doma Kamešnica</t>
  </si>
  <si>
    <t>Projekt K104002 Rekonstrukcija i dogradnja Društvenog doma Potok Kalnički</t>
  </si>
  <si>
    <t>Projekt K104003 Rekonstrukcija i dogradnja Društvenog doma Gornje Borje</t>
  </si>
  <si>
    <t>Projekt K104004 Rekonstrukcija i dogradnja Društvenog doma Šopron</t>
  </si>
  <si>
    <t>Projekt K104005 Rekonstrukcija i dogradnja Društvenog doma Vojnovec Kalnički</t>
  </si>
  <si>
    <t>Projekt K104006 Rekonstrukcija i dogradnja Dom hrvatskih branitelja Kalnik - Life Kalnik d.o.o.</t>
  </si>
  <si>
    <t>Projekt K104007 Vilhemova kuća</t>
  </si>
  <si>
    <t>Projekt K104008 Zdravstvena ambulanta</t>
  </si>
  <si>
    <t>Projekt K104011 Sportski i vatrogasni centar Carski vrt</t>
  </si>
  <si>
    <t>Projekt K104012 Mladi Hrvatske za mlade  Europe</t>
  </si>
  <si>
    <t>Projekt K104013 Novi Kalnik</t>
  </si>
  <si>
    <t>Projekt K104014 Biblijski vrt mira</t>
  </si>
  <si>
    <t>Projekt K104015 Otkup privatnih nekretnina i regulacija imovinsko pravnih odnosa - arheološki muzej</t>
  </si>
  <si>
    <t xml:space="preserve">Projekt K104016  SPRINT </t>
  </si>
  <si>
    <t xml:space="preserve">Projekt K104017 Poduzetničke zone </t>
  </si>
  <si>
    <t>Projekt K104018 Izgradnja precrpnih stanica</t>
  </si>
  <si>
    <t>Projekt K104019 Odvodnja i pročišćavanje sanitarnih i oborinskih voda</t>
  </si>
  <si>
    <t>Projekt K104020 Strateški razvojni program Općine Kalnik</t>
  </si>
  <si>
    <t>Projekt K104021 Izmjene i dopune Prostornog plana uređenja Općine Kalnik</t>
  </si>
  <si>
    <t>Projekt K104022 Ekološka studija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</si>
  <si>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</si>
  <si>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</si>
  <si>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</si>
  <si>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</si>
  <si>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</si>
  <si>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</si>
  <si>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A107001 Nabava udžbenika od 1. do 8. razreda                  </t>
  </si>
  <si>
    <t xml:space="preserve">Aktivnost A107002 Nabava opreme za školstvo i pripomoć školama      </t>
  </si>
  <si>
    <t xml:space="preserve">Aktivnost 107003 Nagrade učenicima i mentorima za postignute uspjehe                                   </t>
  </si>
  <si>
    <t>PROGRAM 108 Javne potrebe u socijalnoj skrbi</t>
  </si>
  <si>
    <t>PROGRAM 109 Javne potrebe u sportu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</si>
  <si>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</si>
  <si>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</si>
  <si>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</si>
  <si>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</si>
  <si>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</si>
  <si>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</si>
  <si>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</si>
  <si>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</si>
  <si>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</si>
  <si>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</si>
  <si>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Primici od financijske imovine i zaduživanja</t>
  </si>
  <si>
    <t>Primici od zaduživanja</t>
  </si>
  <si>
    <t>Primljeni krediti i zajmovi od kreditnih i ostalih financijskih institucija izvan javnog sektora</t>
  </si>
  <si>
    <t>IZVOR NAMJENSKI PRIHODI OD ZADUŽIVANJA</t>
  </si>
  <si>
    <t>IZVOR POMOĆI</t>
  </si>
  <si>
    <t xml:space="preserve">IZVOR POMOĆI </t>
  </si>
  <si>
    <t>IZVOR PRIHODI ZA POSEBNE NAMJENE</t>
  </si>
  <si>
    <t xml:space="preserve">IZVOR  POMOĆI </t>
  </si>
  <si>
    <t xml:space="preserve">Projekt K103008 Energetski neovisna javna rasvjeta                        </t>
  </si>
  <si>
    <t xml:space="preserve">IZVOR DONACIJE </t>
  </si>
  <si>
    <t xml:space="preserve">  Ukupan donos viška/manjka iz prethodne(ih) godine</t>
  </si>
  <si>
    <t>A) RAČUN PRIHODA I RASHODA</t>
  </si>
  <si>
    <t>B) RAČUN FINANCIRANJA</t>
  </si>
  <si>
    <t>C) PRENESENA SREDSTVA</t>
  </si>
  <si>
    <t>UKUPNI PRIHODI</t>
  </si>
  <si>
    <t>UKUPNI RASHODI</t>
  </si>
  <si>
    <t xml:space="preserve">       U članku 2. Prihodi i rashodi te primici i izdaci po ekonomskoj klasifikaciji utvrđeni u A) Računu prihoda i rashoda i B) Računu financiranja mijenjaju se, kako slijedi:</t>
  </si>
  <si>
    <t xml:space="preserve">        A) RAČUN PRIHODA I RASHODA</t>
  </si>
  <si>
    <t>Plan      Proračuna za 2019. godinu</t>
  </si>
  <si>
    <t>Novi Plan           za 2019. godinu</t>
  </si>
  <si>
    <t xml:space="preserve">        B) RAČUN FINANCIRANJA</t>
  </si>
  <si>
    <t xml:space="preserve">        C) PRENESENA SREDSTVA</t>
  </si>
  <si>
    <t>UKUPAN DONOS VIŠKA/MANJKA IZ PRETHODNE (IH) GODINE</t>
  </si>
  <si>
    <t>922</t>
  </si>
  <si>
    <t>Vlastiti izvori</t>
  </si>
  <si>
    <t>Rezultat poslovanja</t>
  </si>
  <si>
    <t>Višak/manjak prihoda</t>
  </si>
  <si>
    <t xml:space="preserve">         Ove Izmjene i dopune Proračuna stupaju na snagu prvog dana od dana objave u "Službenom glasniku Koprivničko-križevačke županije".</t>
  </si>
  <si>
    <t xml:space="preserve">Projekt K103009 Tržnica Kalnik                      </t>
  </si>
  <si>
    <t>Aktivnost  A100006 Donacije, sponzorstva, manifestacije</t>
  </si>
  <si>
    <t>Povećanje/     smanjenje</t>
  </si>
  <si>
    <t>Projekt K104024 Implementacija WiFi sustava</t>
  </si>
  <si>
    <t xml:space="preserve">Projekt K103010 Šumski putovi                    </t>
  </si>
  <si>
    <t>Članak 5.</t>
  </si>
  <si>
    <t xml:space="preserve">          Izmjene i dopune Plana razvojnih programa Općine Kalnik za 2019. godinu nalaze se u prilogu ovih Izmjena i dopuna Proračuna i njihov su sastavni dio.</t>
  </si>
  <si>
    <t>Kalnik, 23. prosinca 2019.</t>
  </si>
  <si>
    <t>Prihodi od prodaje proizvedene dugotrajne imovine</t>
  </si>
  <si>
    <t>Prihodi od prodaje postrojenja i opreme</t>
  </si>
  <si>
    <t>Projekt T104001 Pomoći i subvencije trgovačkim društvima, zadrugama, poljoprivrednicima, obrtnicima</t>
  </si>
  <si>
    <t xml:space="preserve">        U članku 3. iznos "34.285.494,00" zamjenjuje se iznosom "14.257.500,00" te se provode izmjene i dopune rashoda i izdataka po pojedinim nositeljima, korisnicima i programima kako slijedi:</t>
  </si>
  <si>
    <t>II. IZMJENE I DOPUNE PRORAČUNA OPĆINE KALNIK 
ZA 2019. GODINU I PROJEKCIJE ZA 2020. I 2021. GODINU</t>
  </si>
  <si>
    <t xml:space="preserve">        U Proračunu Općine Kalnik za 2019. godinu i projekcijama za 2020. i 2021. godinu ("Službeni glasnik Koprivničko - križevačke županije broj 24/18. i 11/19) (u daljnjem tekstu: Proračun) u članku 1. mijenja se: A) Račun prihoda i rashoda i B) Račun financiranja, kako slijedi:</t>
  </si>
  <si>
    <t xml:space="preserve">    Prihodi od nefinancijske imovine</t>
  </si>
  <si>
    <t>KLASA: 400-06/19-01/02</t>
  </si>
  <si>
    <t>URBROJ: 2137/23-19-1</t>
  </si>
  <si>
    <t xml:space="preserve">
        Na temelju članka 39. Zakona o proračunu ("Narodne novine'' broj 87/08., 136/12. i 15/15.) i članka 32. Statuta Općine Kalnik (''Službeni glasnik Koprivničko-križevačke županije" broj 5/13. i 4/18), Općinsko vijeće Općine Kalnik na 17. sjednici održanoj 23. prosinca 2019. donijelo je
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</si>
</sst>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4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22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32" fillId="26" borderId="11" xfId="0" applyNumberFormat="1" applyFont="1" applyFill="1" applyBorder="1" applyAlignment="1">
      <alignment horizontal="left" wrapText="1"/>
    </xf>
    <xf numFmtId="0" fontId="30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/>
    </xf>
    <xf numFmtId="1" fontId="24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/>
    </xf>
    <xf numFmtId="0" fontId="24" fillId="26" borderId="11" xfId="0" applyFont="1" applyFill="1" applyBorder="1" applyAlignment="1">
      <alignment horizontal="center" vertical="center"/>
    </xf>
    <xf numFmtId="1" fontId="32" fillId="26" borderId="11" xfId="0" applyNumberFormat="1" applyFont="1" applyFill="1" applyBorder="1" applyAlignment="1">
      <alignment wrapText="1"/>
    </xf>
    <xf numFmtId="4" fontId="17" fillId="26" borderId="17" xfId="0" applyNumberFormat="1" applyFont="1" applyFill="1" applyBorder="1" applyAlignment="1">
      <alignment/>
    </xf>
    <xf numFmtId="0" fontId="0" fillId="26" borderId="11" xfId="0" applyFill="1" applyBorder="1" applyAlignment="1">
      <alignment horizontal="center" vertical="center"/>
    </xf>
    <xf numFmtId="1" fontId="0" fillId="26" borderId="11" xfId="0" applyNumberFormat="1" applyFill="1" applyBorder="1" applyAlignment="1">
      <alignment horizontal="center" vertical="center"/>
    </xf>
    <xf numFmtId="0" fontId="0" fillId="27" borderId="11" xfId="0" applyFont="1" applyFill="1" applyBorder="1" applyAlignment="1">
      <alignment horizontal="center" vertical="center"/>
    </xf>
    <xf numFmtId="1" fontId="19" fillId="27" borderId="11" xfId="0" applyNumberFormat="1" applyFont="1" applyFill="1" applyBorder="1" applyAlignment="1">
      <alignment horizontal="center" vertical="center"/>
    </xf>
    <xf numFmtId="1" fontId="23" fillId="27" borderId="11" xfId="0" applyNumberFormat="1" applyFont="1" applyFill="1" applyBorder="1" applyAlignment="1">
      <alignment wrapText="1"/>
    </xf>
    <xf numFmtId="49" fontId="23" fillId="27" borderId="11" xfId="0" applyNumberFormat="1" applyFont="1" applyFill="1" applyBorder="1" applyAlignment="1">
      <alignment wrapText="1"/>
    </xf>
    <xf numFmtId="4" fontId="22" fillId="27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7" borderId="11" xfId="0" applyFont="1" applyFill="1" applyBorder="1" applyAlignment="1">
      <alignment/>
    </xf>
    <xf numFmtId="1" fontId="22" fillId="27" borderId="11" xfId="0" applyNumberFormat="1" applyFont="1" applyFill="1" applyBorder="1" applyAlignment="1">
      <alignment horizontal="left" wrapText="1"/>
    </xf>
    <xf numFmtId="0" fontId="22" fillId="27" borderId="11" xfId="0" applyFont="1" applyFill="1" applyBorder="1" applyAlignment="1">
      <alignment wrapText="1"/>
    </xf>
    <xf numFmtId="4" fontId="17" fillId="28" borderId="11" xfId="0" applyNumberFormat="1" applyFont="1" applyFill="1" applyBorder="1" applyAlignment="1">
      <alignment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8" xfId="0" applyNumberFormat="1" applyFont="1" applyFill="1" applyBorder="1" applyAlignment="1" applyProtection="1">
      <alignment/>
      <protection locked="0"/>
    </xf>
    <xf numFmtId="1" fontId="34" fillId="26" borderId="11" xfId="0" applyNumberFormat="1" applyFont="1" applyFill="1" applyBorder="1" applyAlignment="1">
      <alignment wrapText="1"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29" borderId="11" xfId="0" applyFont="1" applyFill="1" applyBorder="1" applyAlignment="1">
      <alignment horizontal="center" vertical="center"/>
    </xf>
    <xf numFmtId="1" fontId="0" fillId="29" borderId="11" xfId="0" applyNumberFormat="1" applyFont="1" applyFill="1" applyBorder="1" applyAlignment="1">
      <alignment horizontal="center" vertical="center"/>
    </xf>
    <xf numFmtId="0" fontId="30" fillId="30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17" fillId="28" borderId="0" xfId="0" applyFont="1" applyFill="1" applyBorder="1" applyAlignment="1" applyProtection="1">
      <alignment horizontal="center" vertical="center"/>
      <protection locked="0"/>
    </xf>
    <xf numFmtId="0" fontId="17" fillId="28" borderId="11" xfId="0" applyFont="1" applyFill="1" applyBorder="1" applyAlignment="1" applyProtection="1">
      <alignment/>
      <protection locked="0"/>
    </xf>
    <xf numFmtId="4" fontId="25" fillId="28" borderId="11" xfId="0" applyNumberFormat="1" applyFont="1" applyFill="1" applyBorder="1" applyAlignment="1">
      <alignment/>
    </xf>
    <xf numFmtId="4" fontId="25" fillId="28" borderId="16" xfId="0" applyNumberFormat="1" applyFont="1" applyFill="1" applyBorder="1" applyAlignment="1">
      <alignment/>
    </xf>
    <xf numFmtId="0" fontId="24" fillId="28" borderId="11" xfId="0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/>
      <protection locked="0"/>
    </xf>
    <xf numFmtId="0" fontId="24" fillId="28" borderId="11" xfId="0" applyFont="1" applyFill="1" applyBorder="1" applyAlignment="1" applyProtection="1">
      <alignment horizontal="right" vertical="center"/>
      <protection locked="0"/>
    </xf>
    <xf numFmtId="49" fontId="17" fillId="28" borderId="11" xfId="0" applyNumberFormat="1" applyFont="1" applyFill="1" applyBorder="1" applyAlignment="1" applyProtection="1">
      <alignment wrapText="1"/>
      <protection locked="0"/>
    </xf>
    <xf numFmtId="4" fontId="17" fillId="28" borderId="16" xfId="0" applyNumberFormat="1" applyFont="1" applyFill="1" applyBorder="1" applyAlignment="1">
      <alignment/>
    </xf>
    <xf numFmtId="0" fontId="25" fillId="31" borderId="11" xfId="0" applyFont="1" applyFill="1" applyBorder="1" applyAlignment="1" applyProtection="1">
      <alignment horizontal="center" vertical="center" wrapText="1"/>
      <protection locked="0"/>
    </xf>
    <xf numFmtId="0" fontId="17" fillId="31" borderId="11" xfId="0" applyFont="1" applyFill="1" applyBorder="1" applyAlignment="1" applyProtection="1">
      <alignment horizontal="right" wrapText="1"/>
      <protection locked="0"/>
    </xf>
    <xf numFmtId="0" fontId="17" fillId="31" borderId="11" xfId="0" applyFont="1" applyFill="1" applyBorder="1" applyAlignment="1" applyProtection="1">
      <alignment wrapText="1"/>
      <protection locked="0"/>
    </xf>
    <xf numFmtId="4" fontId="17" fillId="31" borderId="11" xfId="0" applyNumberFormat="1" applyFont="1" applyFill="1" applyBorder="1" applyAlignment="1" applyProtection="1">
      <alignment wrapText="1"/>
      <protection locked="0"/>
    </xf>
    <xf numFmtId="4" fontId="17" fillId="31" borderId="16" xfId="0" applyNumberFormat="1" applyFont="1" applyFill="1" applyBorder="1" applyAlignment="1" applyProtection="1">
      <alignment wrapText="1"/>
      <protection locked="0"/>
    </xf>
    <xf numFmtId="0" fontId="17" fillId="28" borderId="13" xfId="0" applyFont="1" applyFill="1" applyBorder="1" applyAlignment="1" applyProtection="1">
      <alignment horizontal="center" vertical="center"/>
      <protection locked="0"/>
    </xf>
    <xf numFmtId="0" fontId="17" fillId="28" borderId="13" xfId="0" applyFont="1" applyFill="1" applyBorder="1" applyAlignment="1" applyProtection="1">
      <alignment horizontal="right" vertical="center"/>
      <protection locked="0"/>
    </xf>
    <xf numFmtId="4" fontId="17" fillId="28" borderId="11" xfId="0" applyNumberFormat="1" applyFont="1" applyFill="1" applyBorder="1" applyAlignment="1" applyProtection="1">
      <alignment/>
      <protection locked="0"/>
    </xf>
    <xf numFmtId="4" fontId="17" fillId="28" borderId="16" xfId="0" applyNumberFormat="1" applyFont="1" applyFill="1" applyBorder="1" applyAlignment="1" applyProtection="1">
      <alignment/>
      <protection locked="0"/>
    </xf>
    <xf numFmtId="0" fontId="17" fillId="32" borderId="1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17" fillId="32" borderId="14" xfId="0" applyFont="1" applyFill="1" applyBorder="1" applyAlignment="1" applyProtection="1">
      <alignment vertical="center"/>
      <protection locked="0"/>
    </xf>
    <xf numFmtId="4" fontId="17" fillId="33" borderId="11" xfId="0" applyNumberFormat="1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0" fontId="17" fillId="31" borderId="20" xfId="0" applyFont="1" applyFill="1" applyBorder="1" applyAlignment="1" applyProtection="1">
      <alignment horizontal="center" vertical="center"/>
      <protection locked="0"/>
    </xf>
    <xf numFmtId="0" fontId="0" fillId="31" borderId="17" xfId="0" applyFont="1" applyFill="1" applyBorder="1" applyAlignment="1" applyProtection="1">
      <alignment horizontal="right" vertical="center"/>
      <protection locked="0"/>
    </xf>
    <xf numFmtId="0" fontId="17" fillId="34" borderId="11" xfId="0" applyFont="1" applyFill="1" applyBorder="1" applyAlignment="1" applyProtection="1">
      <alignment vertical="center"/>
      <protection locked="0"/>
    </xf>
    <xf numFmtId="4" fontId="17" fillId="31" borderId="11" xfId="0" applyNumberFormat="1" applyFont="1" applyFill="1" applyBorder="1" applyAlignment="1">
      <alignment vertical="center"/>
    </xf>
    <xf numFmtId="4" fontId="17" fillId="31" borderId="11" xfId="0" applyNumberFormat="1" applyFont="1" applyFill="1" applyBorder="1" applyAlignment="1" applyProtection="1">
      <alignment vertical="center"/>
      <protection locked="0"/>
    </xf>
    <xf numFmtId="0" fontId="0" fillId="31" borderId="17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right" vertical="center"/>
      <protection locked="0"/>
    </xf>
    <xf numFmtId="0" fontId="0" fillId="31" borderId="11" xfId="0" applyFont="1" applyFill="1" applyBorder="1" applyAlignment="1">
      <alignment horizontal="center" vertical="center"/>
    </xf>
    <xf numFmtId="1" fontId="17" fillId="31" borderId="11" xfId="0" applyNumberFormat="1" applyFont="1" applyFill="1" applyBorder="1" applyAlignment="1">
      <alignment horizontal="center" vertical="center"/>
    </xf>
    <xf numFmtId="1" fontId="0" fillId="31" borderId="11" xfId="0" applyNumberFormat="1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wrapText="1"/>
    </xf>
    <xf numFmtId="0" fontId="17" fillId="31" borderId="19" xfId="0" applyFont="1" applyFill="1" applyBorder="1" applyAlignment="1">
      <alignment horizontal="center" vertical="center"/>
    </xf>
    <xf numFmtId="1" fontId="17" fillId="31" borderId="19" xfId="0" applyNumberFormat="1" applyFont="1" applyFill="1" applyBorder="1" applyAlignment="1">
      <alignment horizontal="center" vertical="center"/>
    </xf>
    <xf numFmtId="4" fontId="17" fillId="31" borderId="19" xfId="0" applyNumberFormat="1" applyFont="1" applyFill="1" applyBorder="1" applyAlignment="1" applyProtection="1">
      <alignment vertical="center"/>
      <protection locked="0"/>
    </xf>
    <xf numFmtId="0" fontId="0" fillId="31" borderId="21" xfId="0" applyFont="1" applyFill="1" applyBorder="1" applyAlignment="1" applyProtection="1">
      <alignment horizontal="center" vertical="center"/>
      <protection locked="0"/>
    </xf>
    <xf numFmtId="0" fontId="17" fillId="34" borderId="22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right" vertical="center"/>
      <protection locked="0"/>
    </xf>
    <xf numFmtId="49" fontId="17" fillId="34" borderId="17" xfId="0" applyNumberFormat="1" applyFont="1" applyFill="1" applyBorder="1" applyAlignment="1" applyProtection="1">
      <alignment vertical="center" wrapText="1"/>
      <protection locked="0"/>
    </xf>
    <xf numFmtId="4" fontId="17" fillId="31" borderId="17" xfId="0" applyNumberFormat="1" applyFont="1" applyFill="1" applyBorder="1" applyAlignment="1" applyProtection="1">
      <alignment vertical="center"/>
      <protection locked="0"/>
    </xf>
    <xf numFmtId="0" fontId="0" fillId="31" borderId="15" xfId="0" applyFont="1" applyFill="1" applyBorder="1" applyAlignment="1" applyProtection="1">
      <alignment horizontal="center" vertical="center"/>
      <protection locked="0"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0" fontId="17" fillId="31" borderId="19" xfId="0" applyFont="1" applyFill="1" applyBorder="1" applyAlignment="1">
      <alignment wrapText="1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right" vertical="center"/>
      <protection locked="0"/>
    </xf>
    <xf numFmtId="0" fontId="17" fillId="33" borderId="11" xfId="0" applyFont="1" applyFill="1" applyBorder="1" applyAlignment="1" applyProtection="1">
      <alignment vertical="center"/>
      <protection locked="0"/>
    </xf>
    <xf numFmtId="0" fontId="0" fillId="31" borderId="11" xfId="0" applyFont="1" applyFill="1" applyBorder="1" applyAlignment="1" applyProtection="1">
      <alignment horizontal="center" vertical="center"/>
      <protection locked="0"/>
    </xf>
    <xf numFmtId="0" fontId="17" fillId="31" borderId="11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right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7" fillId="32" borderId="17" xfId="0" applyFont="1" applyFill="1" applyBorder="1" applyAlignment="1" applyProtection="1">
      <alignment vertical="center"/>
      <protection locked="0"/>
    </xf>
    <xf numFmtId="4" fontId="17" fillId="33" borderId="17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26" borderId="11" xfId="0" applyFont="1" applyFill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wrapText="1"/>
    </xf>
    <xf numFmtId="0" fontId="0" fillId="35" borderId="11" xfId="0" applyFill="1" applyBorder="1" applyAlignment="1">
      <alignment horizontal="center" vertical="center"/>
    </xf>
    <xf numFmtId="1" fontId="29" fillId="35" borderId="11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wrapText="1"/>
    </xf>
    <xf numFmtId="4" fontId="17" fillId="35" borderId="11" xfId="0" applyNumberFormat="1" applyFon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1" fontId="29" fillId="36" borderId="11" xfId="0" applyNumberFormat="1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wrapText="1"/>
    </xf>
    <xf numFmtId="4" fontId="17" fillId="36" borderId="11" xfId="0" applyNumberFormat="1" applyFont="1" applyFill="1" applyBorder="1" applyAlignment="1">
      <alignment/>
    </xf>
    <xf numFmtId="0" fontId="29" fillId="36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left" vertical="center"/>
    </xf>
    <xf numFmtId="4" fontId="17" fillId="29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31" borderId="13" xfId="0" applyFont="1" applyFill="1" applyBorder="1" applyAlignment="1" applyProtection="1">
      <alignment horizontal="center" vertical="center"/>
      <protection locked="0"/>
    </xf>
    <xf numFmtId="0" fontId="17" fillId="31" borderId="13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4" fontId="0" fillId="31" borderId="13" xfId="0" applyNumberFormat="1" applyFill="1" applyBorder="1" applyAlignment="1" applyProtection="1">
      <alignment vertical="center"/>
      <protection locked="0"/>
    </xf>
    <xf numFmtId="0" fontId="0" fillId="31" borderId="19" xfId="0" applyFill="1" applyBorder="1" applyAlignment="1">
      <alignment horizontal="center" vertical="center"/>
    </xf>
    <xf numFmtId="1" fontId="33" fillId="31" borderId="11" xfId="0" applyNumberFormat="1" applyFont="1" applyFill="1" applyBorder="1" applyAlignment="1">
      <alignment horizontal="right" wrapText="1"/>
    </xf>
    <xf numFmtId="0" fontId="30" fillId="34" borderId="11" xfId="0" applyFont="1" applyFill="1" applyBorder="1" applyAlignment="1">
      <alignment wrapText="1"/>
    </xf>
    <xf numFmtId="4" fontId="0" fillId="31" borderId="19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29" fillId="0" borderId="11" xfId="0" applyFont="1" applyBorder="1" applyAlignment="1">
      <alignment horizontal="left" wrapText="1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19" xfId="0" applyFont="1" applyBorder="1" applyAlignment="1">
      <alignment vertical="center"/>
    </xf>
    <xf numFmtId="49" fontId="39" fillId="0" borderId="19" xfId="54" applyNumberFormat="1" applyFont="1" applyFill="1" applyBorder="1" applyAlignment="1" applyProtection="1">
      <alignment horizontal="left" vertical="top" wrapText="1"/>
      <protection hidden="1"/>
    </xf>
    <xf numFmtId="49" fontId="39" fillId="0" borderId="19" xfId="0" applyNumberFormat="1" applyFont="1" applyFill="1" applyBorder="1" applyAlignment="1" applyProtection="1">
      <alignment horizontal="left" vertical="top" wrapText="1"/>
      <protection hidden="1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right"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4" fontId="17" fillId="31" borderId="13" xfId="0" applyNumberFormat="1" applyFont="1" applyFill="1" applyBorder="1" applyAlignment="1">
      <alignment vertical="center"/>
    </xf>
    <xf numFmtId="4" fontId="17" fillId="31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 wrapText="1"/>
    </xf>
    <xf numFmtId="4" fontId="17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4" fontId="22" fillId="0" borderId="10" xfId="0" applyNumberFormat="1" applyFont="1" applyBorder="1" applyAlignment="1" applyProtection="1">
      <alignment vertical="center"/>
      <protection/>
    </xf>
    <xf numFmtId="4" fontId="24" fillId="24" borderId="16" xfId="0" applyNumberFormat="1" applyFont="1" applyFill="1" applyBorder="1" applyAlignment="1">
      <alignment/>
    </xf>
    <xf numFmtId="0" fontId="33" fillId="0" borderId="11" xfId="0" applyFont="1" applyBorder="1" applyAlignment="1" applyProtection="1">
      <alignment/>
      <protection locked="0"/>
    </xf>
    <xf numFmtId="0" fontId="33" fillId="24" borderId="11" xfId="0" applyFont="1" applyFill="1" applyBorder="1" applyAlignment="1" applyProtection="1">
      <alignment/>
      <protection locked="0"/>
    </xf>
    <xf numFmtId="49" fontId="33" fillId="24" borderId="11" xfId="0" applyNumberFormat="1" applyFont="1" applyFill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/>
      <protection locked="0"/>
    </xf>
    <xf numFmtId="4" fontId="17" fillId="0" borderId="16" xfId="0" applyNumberFormat="1" applyFont="1" applyBorder="1" applyAlignment="1" applyProtection="1">
      <alignment/>
      <protection locked="0"/>
    </xf>
    <xf numFmtId="0" fontId="33" fillId="0" borderId="11" xfId="0" applyFont="1" applyFill="1" applyBorder="1" applyAlignment="1" applyProtection="1">
      <alignment wrapText="1"/>
      <protection locked="0"/>
    </xf>
    <xf numFmtId="1" fontId="0" fillId="0" borderId="11" xfId="0" applyNumberFormat="1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vertical="center" wrapText="1"/>
      <protection locked="0"/>
    </xf>
    <xf numFmtId="4" fontId="22" fillId="0" borderId="26" xfId="0" applyNumberFormat="1" applyFont="1" applyBorder="1" applyAlignment="1" applyProtection="1">
      <alignment vertical="center"/>
      <protection/>
    </xf>
    <xf numFmtId="4" fontId="19" fillId="0" borderId="2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 locked="0"/>
    </xf>
    <xf numFmtId="4" fontId="19" fillId="0" borderId="24" xfId="0" applyNumberFormat="1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horizontal="left" vertical="center"/>
      <protection locked="0"/>
    </xf>
    <xf numFmtId="4" fontId="19" fillId="0" borderId="25" xfId="0" applyNumberFormat="1" applyFont="1" applyBorder="1" applyAlignment="1" applyProtection="1">
      <alignment vertical="center"/>
      <protection/>
    </xf>
    <xf numFmtId="0" fontId="2" fillId="37" borderId="11" xfId="0" applyFont="1" applyFill="1" applyBorder="1" applyAlignment="1">
      <alignment horizontal="center" vertical="center"/>
    </xf>
    <xf numFmtId="1" fontId="2" fillId="37" borderId="11" xfId="0" applyNumberFormat="1" applyFont="1" applyFill="1" applyBorder="1" applyAlignment="1">
      <alignment horizontal="center" vertical="center"/>
    </xf>
    <xf numFmtId="1" fontId="25" fillId="37" borderId="11" xfId="0" applyNumberFormat="1" applyFont="1" applyFill="1" applyBorder="1" applyAlignment="1">
      <alignment wrapText="1"/>
    </xf>
    <xf numFmtId="0" fontId="25" fillId="37" borderId="11" xfId="0" applyFont="1" applyFill="1" applyBorder="1" applyAlignment="1">
      <alignment wrapText="1"/>
    </xf>
    <xf numFmtId="4" fontId="25" fillId="37" borderId="11" xfId="0" applyNumberFormat="1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4" fontId="17" fillId="37" borderId="11" xfId="0" applyNumberFormat="1" applyFont="1" applyFill="1" applyBorder="1" applyAlignment="1">
      <alignment vertical="center"/>
    </xf>
    <xf numFmtId="0" fontId="35" fillId="37" borderId="11" xfId="0" applyFont="1" applyFill="1" applyBorder="1" applyAlignment="1">
      <alignment horizontal="center" vertical="center"/>
    </xf>
    <xf numFmtId="4" fontId="17" fillId="37" borderId="11" xfId="0" applyNumberFormat="1" applyFont="1" applyFill="1" applyBorder="1" applyAlignment="1">
      <alignment/>
    </xf>
    <xf numFmtId="0" fontId="24" fillId="37" borderId="11" xfId="0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>
      <alignment horizontal="center" vertical="center"/>
    </xf>
    <xf numFmtId="4" fontId="25" fillId="37" borderId="11" xfId="0" applyNumberFormat="1" applyFont="1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1" fontId="32" fillId="38" borderId="11" xfId="0" applyNumberFormat="1" applyFont="1" applyFill="1" applyBorder="1" applyAlignment="1">
      <alignment wrapText="1"/>
    </xf>
    <xf numFmtId="0" fontId="30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0" fontId="0" fillId="40" borderId="11" xfId="0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1" fontId="0" fillId="39" borderId="11" xfId="0" applyNumberFormat="1" applyFill="1" applyBorder="1" applyAlignment="1">
      <alignment horizontal="center" vertical="center"/>
    </xf>
    <xf numFmtId="0" fontId="30" fillId="39" borderId="11" xfId="0" applyFont="1" applyFill="1" applyBorder="1" applyAlignment="1">
      <alignment wrapText="1"/>
    </xf>
    <xf numFmtId="0" fontId="0" fillId="42" borderId="11" xfId="0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 vertical="center"/>
    </xf>
    <xf numFmtId="0" fontId="30" fillId="42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0" fontId="2" fillId="42" borderId="11" xfId="0" applyFont="1" applyFill="1" applyBorder="1" applyAlignment="1">
      <alignment horizontal="center" vertical="center"/>
    </xf>
    <xf numFmtId="1" fontId="2" fillId="42" borderId="11" xfId="0" applyNumberFormat="1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1" fontId="0" fillId="43" borderId="11" xfId="0" applyNumberForma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0" fillId="44" borderId="11" xfId="0" applyFill="1" applyBorder="1" applyAlignment="1">
      <alignment horizontal="center" vertical="center"/>
    </xf>
    <xf numFmtId="1" fontId="0" fillId="44" borderId="11" xfId="0" applyNumberFormat="1" applyFill="1" applyBorder="1" applyAlignment="1">
      <alignment horizontal="center" vertical="center"/>
    </xf>
    <xf numFmtId="0" fontId="30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7" fillId="31" borderId="19" xfId="0" applyFont="1" applyFill="1" applyBorder="1" applyAlignment="1" applyProtection="1">
      <alignment horizontal="center" vertical="center"/>
      <protection locked="0"/>
    </xf>
    <xf numFmtId="0" fontId="17" fillId="31" borderId="19" xfId="0" applyFont="1" applyFill="1" applyBorder="1" applyAlignment="1" applyProtection="1">
      <alignment horizontal="right" vertical="center"/>
      <protection locked="0"/>
    </xf>
    <xf numFmtId="0" fontId="33" fillId="31" borderId="19" xfId="0" applyFont="1" applyFill="1" applyBorder="1" applyAlignment="1" applyProtection="1">
      <alignment/>
      <protection locked="0"/>
    </xf>
    <xf numFmtId="4" fontId="17" fillId="31" borderId="19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25" fillId="0" borderId="15" xfId="0" applyFont="1" applyFill="1" applyBorder="1" applyAlignment="1" applyProtection="1">
      <alignment vertical="center"/>
      <protection locked="0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7" fillId="0" borderId="33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90" zoomScaleSheetLayoutView="90" zoomScalePageLayoutView="0" workbookViewId="0" topLeftCell="A1">
      <selection activeCell="A9" sqref="A9:H9"/>
    </sheetView>
  </sheetViews>
  <sheetFormatPr defaultColWidth="9.140625" defaultRowHeight="15"/>
  <cols>
    <col min="1" max="1" width="9.57421875" style="0" customWidth="1"/>
    <col min="5" max="5" width="10.140625" style="0" customWidth="1"/>
    <col min="6" max="8" width="15.710937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8" ht="37.5" customHeight="1">
      <c r="A1" s="385"/>
      <c r="B1" s="386"/>
      <c r="C1" s="386"/>
      <c r="D1" s="386"/>
      <c r="E1" s="386"/>
      <c r="F1" s="386"/>
      <c r="G1" s="386"/>
      <c r="H1" s="386"/>
    </row>
    <row r="2" spans="1:9" ht="84" customHeight="1">
      <c r="A2" s="388" t="s">
        <v>235</v>
      </c>
      <c r="B2" s="388"/>
      <c r="C2" s="388"/>
      <c r="D2" s="388"/>
      <c r="E2" s="388"/>
      <c r="F2" s="388"/>
      <c r="G2" s="388"/>
      <c r="H2" s="388"/>
      <c r="I2" s="1"/>
    </row>
    <row r="3" spans="1:9" ht="42" customHeight="1">
      <c r="A3" s="389" t="s">
        <v>230</v>
      </c>
      <c r="B3" s="389"/>
      <c r="C3" s="389"/>
      <c r="D3" s="389"/>
      <c r="E3" s="389"/>
      <c r="F3" s="389"/>
      <c r="G3" s="389"/>
      <c r="H3" s="389"/>
      <c r="I3" s="1"/>
    </row>
    <row r="4" spans="1:9" ht="18.75" customHeight="1">
      <c r="A4" s="2"/>
      <c r="B4" s="3"/>
      <c r="C4" s="3"/>
      <c r="D4" s="3"/>
      <c r="E4" s="3"/>
      <c r="F4" s="3"/>
      <c r="G4" s="3"/>
      <c r="H4" s="3"/>
      <c r="I4" s="1"/>
    </row>
    <row r="5" spans="1:8" ht="15.75">
      <c r="A5" s="4" t="s">
        <v>0</v>
      </c>
      <c r="B5" s="4"/>
      <c r="C5" s="5"/>
      <c r="D5" s="5"/>
      <c r="E5" s="5"/>
      <c r="F5" s="5"/>
      <c r="G5" s="5"/>
      <c r="H5" s="5"/>
    </row>
    <row r="6" spans="1:8" ht="9" customHeight="1">
      <c r="A6" s="4"/>
      <c r="B6" s="4"/>
      <c r="C6" s="5"/>
      <c r="D6" s="5"/>
      <c r="E6" s="5"/>
      <c r="F6" s="5"/>
      <c r="G6" s="5"/>
      <c r="H6" s="5"/>
    </row>
    <row r="7" spans="1:8" ht="15.75" customHeight="1">
      <c r="A7" s="378" t="s">
        <v>1</v>
      </c>
      <c r="B7" s="378"/>
      <c r="C7" s="378"/>
      <c r="D7" s="378"/>
      <c r="E7" s="378"/>
      <c r="F7" s="378"/>
      <c r="G7" s="378"/>
      <c r="H7" s="378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5" ht="45" customHeight="1">
      <c r="A9" s="390" t="s">
        <v>231</v>
      </c>
      <c r="B9" s="390"/>
      <c r="C9" s="390"/>
      <c r="D9" s="390"/>
      <c r="E9" s="390"/>
      <c r="F9" s="390"/>
      <c r="G9" s="390"/>
      <c r="H9" s="390"/>
      <c r="I9" s="7"/>
      <c r="J9" s="7"/>
      <c r="K9" s="7"/>
      <c r="L9" s="7"/>
      <c r="M9" s="7"/>
      <c r="N9" s="7"/>
      <c r="O9" s="7"/>
    </row>
    <row r="10" spans="1:8" ht="7.5" customHeight="1">
      <c r="A10" s="5"/>
      <c r="B10" s="5"/>
      <c r="C10" s="5"/>
      <c r="D10" s="5"/>
      <c r="E10" s="5"/>
      <c r="F10" s="5"/>
      <c r="G10" s="5"/>
      <c r="H10" s="5"/>
    </row>
    <row r="11" spans="1:8" ht="47.25">
      <c r="A11" s="394" t="s">
        <v>201</v>
      </c>
      <c r="B11" s="394"/>
      <c r="C11" s="394"/>
      <c r="D11" s="394"/>
      <c r="E11" s="394"/>
      <c r="F11" s="8" t="s">
        <v>208</v>
      </c>
      <c r="G11" s="8" t="s">
        <v>220</v>
      </c>
      <c r="H11" s="8" t="s">
        <v>209</v>
      </c>
    </row>
    <row r="12" spans="1:8" ht="20.25" customHeight="1">
      <c r="A12" s="396" t="s">
        <v>204</v>
      </c>
      <c r="B12" s="397"/>
      <c r="C12" s="397"/>
      <c r="D12" s="397"/>
      <c r="E12" s="398"/>
      <c r="F12" s="314">
        <f>SUM(F13+F14+F15)</f>
        <v>28300000</v>
      </c>
      <c r="G12" s="315">
        <f>SUM(G13+G14+G15)</f>
        <v>-18927994</v>
      </c>
      <c r="H12" s="315">
        <f>SUM(H13+H14+H15)</f>
        <v>9372006</v>
      </c>
    </row>
    <row r="13" spans="1:8" ht="15.75">
      <c r="A13" s="387" t="s">
        <v>2</v>
      </c>
      <c r="B13" s="387"/>
      <c r="C13" s="387"/>
      <c r="D13" s="387"/>
      <c r="E13" s="387"/>
      <c r="F13" s="9">
        <v>28200000</v>
      </c>
      <c r="G13" s="9">
        <v>-18832494</v>
      </c>
      <c r="H13" s="9">
        <f>SUM(F13+G13)</f>
        <v>9367506</v>
      </c>
    </row>
    <row r="14" spans="1:8" ht="15.75">
      <c r="A14" s="387" t="s">
        <v>3</v>
      </c>
      <c r="B14" s="387"/>
      <c r="C14" s="387"/>
      <c r="D14" s="387"/>
      <c r="E14" s="387"/>
      <c r="F14" s="9">
        <v>100000</v>
      </c>
      <c r="G14" s="9">
        <v>-100000</v>
      </c>
      <c r="H14" s="9">
        <f>SUM(F14+G14)</f>
        <v>0</v>
      </c>
    </row>
    <row r="15" spans="1:8" ht="15.75">
      <c r="A15" s="391" t="s">
        <v>232</v>
      </c>
      <c r="B15" s="392"/>
      <c r="C15" s="392"/>
      <c r="D15" s="392"/>
      <c r="E15" s="393"/>
      <c r="F15" s="9">
        <v>0</v>
      </c>
      <c r="G15" s="9">
        <v>4500</v>
      </c>
      <c r="H15" s="9">
        <v>4500</v>
      </c>
    </row>
    <row r="16" spans="1:8" ht="21" customHeight="1">
      <c r="A16" s="396" t="s">
        <v>205</v>
      </c>
      <c r="B16" s="399"/>
      <c r="C16" s="399"/>
      <c r="D16" s="399"/>
      <c r="E16" s="400"/>
      <c r="F16" s="304">
        <f>SUM(F17+F18)</f>
        <v>27585494</v>
      </c>
      <c r="G16" s="304">
        <f>SUM(G17+G18)</f>
        <v>-13417994</v>
      </c>
      <c r="H16" s="304">
        <f>SUM(H17+H18)</f>
        <v>14167500</v>
      </c>
    </row>
    <row r="17" spans="1:10" ht="15.75">
      <c r="A17" s="387" t="s">
        <v>4</v>
      </c>
      <c r="B17" s="387"/>
      <c r="C17" s="387"/>
      <c r="D17" s="387"/>
      <c r="E17" s="387"/>
      <c r="F17" s="9">
        <v>5496000</v>
      </c>
      <c r="G17" s="9">
        <v>-2456450</v>
      </c>
      <c r="H17" s="9">
        <f>SUM(F17+G17)</f>
        <v>3039550</v>
      </c>
      <c r="J17" s="10"/>
    </row>
    <row r="18" spans="1:12" ht="15.75">
      <c r="A18" s="387" t="s">
        <v>5</v>
      </c>
      <c r="B18" s="387"/>
      <c r="C18" s="387"/>
      <c r="D18" s="387"/>
      <c r="E18" s="387"/>
      <c r="F18" s="9">
        <v>22089494</v>
      </c>
      <c r="G18" s="9">
        <v>-10961544</v>
      </c>
      <c r="H18" s="9">
        <f>SUM(F18+G18)</f>
        <v>11127950</v>
      </c>
      <c r="I18" s="10"/>
      <c r="J18" s="10"/>
      <c r="L18" s="10"/>
    </row>
    <row r="19" spans="1:8" ht="20.25" customHeight="1">
      <c r="A19" s="383" t="s">
        <v>6</v>
      </c>
      <c r="B19" s="383"/>
      <c r="C19" s="383"/>
      <c r="D19" s="383"/>
      <c r="E19" s="383"/>
      <c r="F19" s="316">
        <f>F12-F16</f>
        <v>714506</v>
      </c>
      <c r="G19" s="316">
        <f>G12-G16</f>
        <v>-5510000</v>
      </c>
      <c r="H19" s="316">
        <f>H12-H16</f>
        <v>-4795494</v>
      </c>
    </row>
    <row r="20" spans="1:8" ht="15">
      <c r="A20" s="384"/>
      <c r="B20" s="384"/>
      <c r="C20" s="384"/>
      <c r="D20" s="384"/>
      <c r="E20" s="384"/>
      <c r="F20" s="384"/>
      <c r="G20" s="384"/>
      <c r="H20" s="384"/>
    </row>
    <row r="21" spans="1:8" ht="15.75">
      <c r="A21" s="380" t="s">
        <v>202</v>
      </c>
      <c r="B21" s="380"/>
      <c r="C21" s="380"/>
      <c r="D21" s="380"/>
      <c r="E21" s="380"/>
      <c r="F21" s="318"/>
      <c r="G21" s="318"/>
      <c r="H21" s="318"/>
    </row>
    <row r="22" spans="1:8" ht="15.75">
      <c r="A22" s="381" t="s">
        <v>7</v>
      </c>
      <c r="B22" s="381"/>
      <c r="C22" s="381"/>
      <c r="D22" s="381"/>
      <c r="E22" s="381"/>
      <c r="F22" s="317">
        <v>6500000</v>
      </c>
      <c r="G22" s="317">
        <v>-1100000</v>
      </c>
      <c r="H22" s="317">
        <f>SUM(F22+G22)</f>
        <v>5400000</v>
      </c>
    </row>
    <row r="23" spans="1:8" ht="15.75">
      <c r="A23" s="391" t="s">
        <v>88</v>
      </c>
      <c r="B23" s="392"/>
      <c r="C23" s="392"/>
      <c r="D23" s="392"/>
      <c r="E23" s="393"/>
      <c r="F23" s="9">
        <v>6700000</v>
      </c>
      <c r="G23" s="9">
        <v>-6610000</v>
      </c>
      <c r="H23" s="9">
        <f>SUM(F23+G23)</f>
        <v>90000</v>
      </c>
    </row>
    <row r="24" spans="1:8" ht="23.25" customHeight="1">
      <c r="A24" s="382" t="s">
        <v>89</v>
      </c>
      <c r="B24" s="382"/>
      <c r="C24" s="382"/>
      <c r="D24" s="382"/>
      <c r="E24" s="382"/>
      <c r="F24" s="304">
        <f>F22-F23</f>
        <v>-200000</v>
      </c>
      <c r="G24" s="304">
        <f>G22-G23</f>
        <v>5510000</v>
      </c>
      <c r="H24" s="304">
        <f>H22-H23</f>
        <v>5310000</v>
      </c>
    </row>
    <row r="25" spans="1:8" ht="15.75">
      <c r="A25" s="12"/>
      <c r="B25" s="12"/>
      <c r="C25" s="12"/>
      <c r="D25" s="12"/>
      <c r="E25" s="12"/>
      <c r="F25" s="13"/>
      <c r="G25" s="13"/>
      <c r="H25" s="13"/>
    </row>
    <row r="26" spans="1:8" ht="15.75">
      <c r="A26" s="303" t="s">
        <v>203</v>
      </c>
      <c r="B26" s="303"/>
      <c r="C26" s="303"/>
      <c r="D26" s="303"/>
      <c r="E26" s="320"/>
      <c r="F26" s="321"/>
      <c r="G26" s="321"/>
      <c r="H26" s="321"/>
    </row>
    <row r="27" spans="1:8" ht="15.75">
      <c r="A27" s="302" t="s">
        <v>200</v>
      </c>
      <c r="B27" s="302"/>
      <c r="C27" s="302"/>
      <c r="D27" s="302"/>
      <c r="E27" s="302"/>
      <c r="F27" s="319">
        <v>-514506</v>
      </c>
      <c r="G27" s="319">
        <v>0</v>
      </c>
      <c r="H27" s="319">
        <v>-514506</v>
      </c>
    </row>
    <row r="28" spans="1:8" ht="15.75">
      <c r="A28" s="12"/>
      <c r="B28" s="12"/>
      <c r="C28" s="12"/>
      <c r="D28" s="12"/>
      <c r="E28" s="12"/>
      <c r="F28" s="13"/>
      <c r="G28" s="13"/>
      <c r="H28" s="13"/>
    </row>
    <row r="29" spans="1:8" ht="15.75">
      <c r="A29" s="395" t="s">
        <v>90</v>
      </c>
      <c r="B29" s="395"/>
      <c r="C29" s="395"/>
      <c r="D29" s="395"/>
      <c r="E29" s="395"/>
      <c r="F29" s="301">
        <f>F19+F24+F27</f>
        <v>0</v>
      </c>
      <c r="G29" s="301">
        <f>G19+G24+G27</f>
        <v>0</v>
      </c>
      <c r="H29" s="301">
        <f>H19+H24+H27</f>
        <v>0</v>
      </c>
    </row>
    <row r="30" spans="1:8" ht="15">
      <c r="A30" s="14"/>
      <c r="B30" s="14"/>
      <c r="C30" s="14"/>
      <c r="D30" s="14"/>
      <c r="E30" s="14"/>
      <c r="F30" s="15"/>
      <c r="G30" s="15"/>
      <c r="H30" s="1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.75">
      <c r="A32" s="378" t="s">
        <v>8</v>
      </c>
      <c r="B32" s="378"/>
      <c r="C32" s="378"/>
      <c r="D32" s="378"/>
      <c r="E32" s="378"/>
      <c r="F32" s="378"/>
      <c r="G32" s="378"/>
      <c r="H32" s="378"/>
    </row>
    <row r="33" spans="1:8" ht="3.75" customHeight="1">
      <c r="A33" s="5"/>
      <c r="B33" s="5"/>
      <c r="C33" s="5"/>
      <c r="D33" s="5"/>
      <c r="E33" s="5"/>
      <c r="F33" s="5"/>
      <c r="G33" s="5"/>
      <c r="H33" s="5"/>
    </row>
    <row r="34" spans="1:8" ht="29.25" customHeight="1">
      <c r="A34" s="379" t="s">
        <v>206</v>
      </c>
      <c r="B34" s="379"/>
      <c r="C34" s="379"/>
      <c r="D34" s="379"/>
      <c r="E34" s="379"/>
      <c r="F34" s="379"/>
      <c r="G34" s="379"/>
      <c r="H34" s="379"/>
    </row>
  </sheetData>
  <sheetProtection selectLockedCells="1" selectUnlockedCells="1"/>
  <mergeCells count="22">
    <mergeCell ref="A12:E12"/>
    <mergeCell ref="A16:E16"/>
    <mergeCell ref="A15:E15"/>
    <mergeCell ref="A1:H1"/>
    <mergeCell ref="A13:E13"/>
    <mergeCell ref="A14:E14"/>
    <mergeCell ref="A17:E17"/>
    <mergeCell ref="A2:H2"/>
    <mergeCell ref="A18:E18"/>
    <mergeCell ref="A3:H3"/>
    <mergeCell ref="A7:H7"/>
    <mergeCell ref="A9:H9"/>
    <mergeCell ref="A11:E11"/>
    <mergeCell ref="A32:H32"/>
    <mergeCell ref="A34:H34"/>
    <mergeCell ref="A21:E21"/>
    <mergeCell ref="A22:E22"/>
    <mergeCell ref="A24:E24"/>
    <mergeCell ref="A19:E19"/>
    <mergeCell ref="A20:H20"/>
    <mergeCell ref="A23:E23"/>
    <mergeCell ref="A29:E29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view="pageBreakPreview" zoomScaleSheetLayoutView="100" workbookViewId="0" topLeftCell="A34">
      <selection activeCell="D84" sqref="D84"/>
    </sheetView>
  </sheetViews>
  <sheetFormatPr defaultColWidth="9.140625" defaultRowHeight="15"/>
  <cols>
    <col min="1" max="1" width="3.00390625" style="16" customWidth="1"/>
    <col min="2" max="2" width="3.28125" style="16" customWidth="1"/>
    <col min="3" max="3" width="4.140625" style="16" customWidth="1"/>
    <col min="4" max="4" width="62.8515625" style="0" customWidth="1"/>
    <col min="5" max="5" width="15.140625" style="10" customWidth="1"/>
    <col min="6" max="6" width="14.57421875" style="10" customWidth="1"/>
    <col min="7" max="7" width="14.140625" style="10" customWidth="1"/>
  </cols>
  <sheetData>
    <row r="1" spans="1:7" ht="15.75">
      <c r="A1" s="17" t="s">
        <v>207</v>
      </c>
      <c r="B1" s="18"/>
      <c r="C1" s="18"/>
      <c r="D1" s="5"/>
      <c r="E1" s="19"/>
      <c r="F1" s="19"/>
      <c r="G1" s="19"/>
    </row>
    <row r="2" spans="1:7" ht="9" customHeight="1">
      <c r="A2" s="20"/>
      <c r="B2" s="18"/>
      <c r="C2" s="18"/>
      <c r="D2" s="5"/>
      <c r="E2" s="19"/>
      <c r="F2" s="19"/>
      <c r="G2" s="19"/>
    </row>
    <row r="3" spans="1:7" ht="62.25" customHeight="1">
      <c r="A3" s="21" t="s">
        <v>9</v>
      </c>
      <c r="B3" s="21" t="s">
        <v>10</v>
      </c>
      <c r="C3" s="21" t="s">
        <v>11</v>
      </c>
      <c r="D3" s="22" t="s">
        <v>12</v>
      </c>
      <c r="E3" s="8" t="s">
        <v>208</v>
      </c>
      <c r="F3" s="8" t="s">
        <v>220</v>
      </c>
      <c r="G3" s="8" t="s">
        <v>209</v>
      </c>
    </row>
    <row r="4" spans="1:7" ht="15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124">
        <v>7</v>
      </c>
    </row>
    <row r="5" spans="1:7" ht="24" customHeight="1">
      <c r="A5" s="404" t="s">
        <v>108</v>
      </c>
      <c r="B5" s="405"/>
      <c r="C5" s="405"/>
      <c r="D5" s="405"/>
      <c r="E5" s="405"/>
      <c r="F5" s="405"/>
      <c r="G5" s="406"/>
    </row>
    <row r="6" spans="1:7" ht="21.75" customHeight="1">
      <c r="A6" s="24">
        <v>6</v>
      </c>
      <c r="B6" s="25"/>
      <c r="C6" s="25"/>
      <c r="D6" s="26" t="s">
        <v>110</v>
      </c>
      <c r="E6" s="27">
        <f>SUM(E7+E12+E17+E23+E31)</f>
        <v>28200000</v>
      </c>
      <c r="F6" s="27">
        <f>SUM(F7+F12+F17+F23+F31)</f>
        <v>-18832494</v>
      </c>
      <c r="G6" s="125">
        <f aca="true" t="shared" si="0" ref="G6:G33">SUM(E6+F6)</f>
        <v>9367506</v>
      </c>
    </row>
    <row r="7" spans="1:7" ht="15">
      <c r="A7" s="182"/>
      <c r="B7" s="183">
        <v>61</v>
      </c>
      <c r="C7" s="182"/>
      <c r="D7" s="184" t="s">
        <v>14</v>
      </c>
      <c r="E7" s="185">
        <f>SUM(E9:E11)</f>
        <v>2350000</v>
      </c>
      <c r="F7" s="185">
        <f>SUM(F9:F11)</f>
        <v>380000</v>
      </c>
      <c r="G7" s="186">
        <f t="shared" si="0"/>
        <v>2730000</v>
      </c>
    </row>
    <row r="8" spans="1:7" ht="15">
      <c r="A8" s="28"/>
      <c r="B8" s="29"/>
      <c r="C8" s="22"/>
      <c r="D8" s="306" t="s">
        <v>13</v>
      </c>
      <c r="E8" s="30">
        <v>2350000</v>
      </c>
      <c r="F8" s="30">
        <v>380000</v>
      </c>
      <c r="G8" s="126">
        <f t="shared" si="0"/>
        <v>2730000</v>
      </c>
    </row>
    <row r="9" spans="1:7" ht="13.5" customHeight="1">
      <c r="A9" s="33"/>
      <c r="B9" s="34"/>
      <c r="C9" s="31">
        <v>611</v>
      </c>
      <c r="D9" s="32" t="s">
        <v>15</v>
      </c>
      <c r="E9" s="172">
        <v>2200000</v>
      </c>
      <c r="F9" s="172">
        <v>400000</v>
      </c>
      <c r="G9" s="305">
        <f t="shared" si="0"/>
        <v>2600000</v>
      </c>
    </row>
    <row r="10" spans="1:7" ht="16.5" customHeight="1">
      <c r="A10" s="33"/>
      <c r="B10" s="34"/>
      <c r="C10" s="31">
        <v>613</v>
      </c>
      <c r="D10" s="32" t="s">
        <v>16</v>
      </c>
      <c r="E10" s="172">
        <v>120000</v>
      </c>
      <c r="F10" s="172">
        <v>0</v>
      </c>
      <c r="G10" s="305">
        <f t="shared" si="0"/>
        <v>120000</v>
      </c>
    </row>
    <row r="11" spans="1:7" ht="14.25" customHeight="1">
      <c r="A11" s="33"/>
      <c r="B11" s="34"/>
      <c r="C11" s="31">
        <v>614</v>
      </c>
      <c r="D11" s="32" t="s">
        <v>17</v>
      </c>
      <c r="E11" s="172">
        <v>30000</v>
      </c>
      <c r="F11" s="172">
        <v>-20000</v>
      </c>
      <c r="G11" s="305">
        <f t="shared" si="0"/>
        <v>10000</v>
      </c>
    </row>
    <row r="12" spans="1:7" ht="15">
      <c r="A12" s="187"/>
      <c r="B12" s="188">
        <v>63</v>
      </c>
      <c r="C12" s="189"/>
      <c r="D12" s="190" t="s">
        <v>18</v>
      </c>
      <c r="E12" s="164">
        <f>SUM(E14:E16)</f>
        <v>25158000</v>
      </c>
      <c r="F12" s="164">
        <f>SUM(F14:F16)</f>
        <v>-19112494</v>
      </c>
      <c r="G12" s="191">
        <f t="shared" si="0"/>
        <v>6045506</v>
      </c>
    </row>
    <row r="13" spans="1:7" ht="15">
      <c r="A13" s="33"/>
      <c r="B13" s="34"/>
      <c r="C13" s="35"/>
      <c r="D13" s="307" t="s">
        <v>194</v>
      </c>
      <c r="E13" s="36">
        <v>25158000</v>
      </c>
      <c r="F13" s="36">
        <f>SUM(F14:F16)</f>
        <v>-19112494</v>
      </c>
      <c r="G13" s="127">
        <f t="shared" si="0"/>
        <v>6045506</v>
      </c>
    </row>
    <row r="14" spans="1:7" ht="15">
      <c r="A14" s="37"/>
      <c r="B14" s="37"/>
      <c r="C14" s="31">
        <v>633</v>
      </c>
      <c r="D14" s="32" t="s">
        <v>19</v>
      </c>
      <c r="E14" s="38">
        <v>6558000</v>
      </c>
      <c r="F14" s="38">
        <v>-4562494</v>
      </c>
      <c r="G14" s="128">
        <f t="shared" si="0"/>
        <v>1995506</v>
      </c>
    </row>
    <row r="15" spans="1:7" ht="15">
      <c r="A15" s="37"/>
      <c r="B15" s="37"/>
      <c r="C15" s="31">
        <v>634</v>
      </c>
      <c r="D15" s="32" t="s">
        <v>20</v>
      </c>
      <c r="E15" s="38">
        <v>600000</v>
      </c>
      <c r="F15" s="38">
        <v>-550000</v>
      </c>
      <c r="G15" s="128">
        <f t="shared" si="0"/>
        <v>50000</v>
      </c>
    </row>
    <row r="16" spans="1:7" ht="18.75" customHeight="1">
      <c r="A16" s="37"/>
      <c r="B16" s="37"/>
      <c r="C16" s="31">
        <v>638</v>
      </c>
      <c r="D16" s="39" t="s">
        <v>21</v>
      </c>
      <c r="E16" s="38">
        <v>18000000</v>
      </c>
      <c r="F16" s="38">
        <v>-14000000</v>
      </c>
      <c r="G16" s="128">
        <f>SUM(E16+F16)</f>
        <v>4000000</v>
      </c>
    </row>
    <row r="17" spans="1:7" ht="15">
      <c r="A17" s="187"/>
      <c r="B17" s="188">
        <v>64</v>
      </c>
      <c r="C17" s="189"/>
      <c r="D17" s="184" t="s">
        <v>22</v>
      </c>
      <c r="E17" s="164">
        <f>SUM(E18+E21)</f>
        <v>127000</v>
      </c>
      <c r="F17" s="164">
        <v>0</v>
      </c>
      <c r="G17" s="191">
        <f t="shared" si="0"/>
        <v>127000</v>
      </c>
    </row>
    <row r="18" spans="1:7" ht="17.25" customHeight="1">
      <c r="A18" s="34"/>
      <c r="B18" s="40"/>
      <c r="C18" s="41"/>
      <c r="D18" s="307" t="s">
        <v>13</v>
      </c>
      <c r="E18" s="42">
        <v>107000</v>
      </c>
      <c r="F18" s="42">
        <v>0</v>
      </c>
      <c r="G18" s="129">
        <f t="shared" si="0"/>
        <v>107000</v>
      </c>
    </row>
    <row r="19" spans="1:7" ht="15">
      <c r="A19" s="37"/>
      <c r="B19" s="37"/>
      <c r="C19" s="31">
        <v>641</v>
      </c>
      <c r="D19" s="32" t="s">
        <v>23</v>
      </c>
      <c r="E19" s="43">
        <v>5000</v>
      </c>
      <c r="F19" s="43">
        <v>0</v>
      </c>
      <c r="G19" s="130">
        <f t="shared" si="0"/>
        <v>5000</v>
      </c>
    </row>
    <row r="20" spans="1:7" ht="15">
      <c r="A20" s="37"/>
      <c r="B20" s="37"/>
      <c r="C20" s="31">
        <v>642</v>
      </c>
      <c r="D20" s="32" t="s">
        <v>24</v>
      </c>
      <c r="E20" s="43">
        <v>102000</v>
      </c>
      <c r="F20" s="43">
        <v>0</v>
      </c>
      <c r="G20" s="130">
        <f t="shared" si="0"/>
        <v>102000</v>
      </c>
    </row>
    <row r="21" spans="1:7" s="46" customFormat="1" ht="18" customHeight="1">
      <c r="A21" s="33"/>
      <c r="B21" s="33"/>
      <c r="C21" s="44"/>
      <c r="D21" s="307" t="s">
        <v>91</v>
      </c>
      <c r="E21" s="45">
        <v>20000</v>
      </c>
      <c r="F21" s="45">
        <v>0</v>
      </c>
      <c r="G21" s="131">
        <f t="shared" si="0"/>
        <v>20000</v>
      </c>
    </row>
    <row r="22" spans="1:7" s="46" customFormat="1" ht="15">
      <c r="A22" s="33"/>
      <c r="B22" s="33"/>
      <c r="C22" s="47">
        <v>642</v>
      </c>
      <c r="D22" s="48" t="s">
        <v>24</v>
      </c>
      <c r="E22" s="49">
        <v>20000</v>
      </c>
      <c r="F22" s="45">
        <v>0</v>
      </c>
      <c r="G22" s="131">
        <f t="shared" si="0"/>
        <v>20000</v>
      </c>
    </row>
    <row r="23" spans="1:7" ht="30">
      <c r="A23" s="187"/>
      <c r="B23" s="188">
        <v>65</v>
      </c>
      <c r="C23" s="189"/>
      <c r="D23" s="190" t="s">
        <v>25</v>
      </c>
      <c r="E23" s="164">
        <f>SUM(E24+E26+E28)</f>
        <v>550000</v>
      </c>
      <c r="F23" s="164">
        <f>SUM(F24+F26+F28)</f>
        <v>-100000</v>
      </c>
      <c r="G23" s="191">
        <f t="shared" si="0"/>
        <v>450000</v>
      </c>
    </row>
    <row r="24" spans="1:7" ht="18.75" customHeight="1">
      <c r="A24" s="34"/>
      <c r="B24" s="33"/>
      <c r="C24" s="35"/>
      <c r="D24" s="308" t="s">
        <v>91</v>
      </c>
      <c r="E24" s="42">
        <v>150000</v>
      </c>
      <c r="F24" s="42">
        <v>0</v>
      </c>
      <c r="G24" s="129">
        <f t="shared" si="0"/>
        <v>150000</v>
      </c>
    </row>
    <row r="25" spans="1:7" ht="15">
      <c r="A25" s="37"/>
      <c r="B25" s="37"/>
      <c r="C25" s="31">
        <v>651</v>
      </c>
      <c r="D25" s="32" t="s">
        <v>26</v>
      </c>
      <c r="E25" s="43">
        <v>150000</v>
      </c>
      <c r="F25" s="43">
        <v>0</v>
      </c>
      <c r="G25" s="130">
        <f t="shared" si="0"/>
        <v>150000</v>
      </c>
    </row>
    <row r="26" spans="1:7" ht="15">
      <c r="A26" s="37"/>
      <c r="B26" s="37"/>
      <c r="C26" s="31"/>
      <c r="D26" s="306" t="s">
        <v>13</v>
      </c>
      <c r="E26" s="309">
        <v>10000</v>
      </c>
      <c r="F26" s="309">
        <v>0</v>
      </c>
      <c r="G26" s="310">
        <f t="shared" si="0"/>
        <v>10000</v>
      </c>
    </row>
    <row r="27" spans="1:7" ht="15">
      <c r="A27" s="37"/>
      <c r="B27" s="37"/>
      <c r="C27" s="31">
        <v>652</v>
      </c>
      <c r="D27" s="32" t="s">
        <v>27</v>
      </c>
      <c r="E27" s="43">
        <v>10000</v>
      </c>
      <c r="F27" s="43">
        <v>0</v>
      </c>
      <c r="G27" s="130">
        <f t="shared" si="0"/>
        <v>10000</v>
      </c>
    </row>
    <row r="28" spans="1:7" ht="15">
      <c r="A28" s="37"/>
      <c r="B28" s="37"/>
      <c r="C28" s="31"/>
      <c r="D28" s="306" t="s">
        <v>91</v>
      </c>
      <c r="E28" s="309">
        <v>390000</v>
      </c>
      <c r="F28" s="309">
        <v>-100000</v>
      </c>
      <c r="G28" s="310">
        <f t="shared" si="0"/>
        <v>290000</v>
      </c>
    </row>
    <row r="29" spans="1:7" ht="15">
      <c r="A29" s="37"/>
      <c r="B29" s="37"/>
      <c r="C29" s="31">
        <v>652</v>
      </c>
      <c r="D29" s="32" t="s">
        <v>27</v>
      </c>
      <c r="E29" s="43">
        <v>170000</v>
      </c>
      <c r="F29" s="43">
        <v>-100000</v>
      </c>
      <c r="G29" s="130">
        <f t="shared" si="0"/>
        <v>70000</v>
      </c>
    </row>
    <row r="30" spans="1:7" ht="15">
      <c r="A30" s="37"/>
      <c r="B30" s="37"/>
      <c r="C30" s="31">
        <v>653</v>
      </c>
      <c r="D30" s="32" t="s">
        <v>28</v>
      </c>
      <c r="E30" s="43">
        <v>220000</v>
      </c>
      <c r="F30" s="43">
        <v>0</v>
      </c>
      <c r="G30" s="130">
        <f t="shared" si="0"/>
        <v>220000</v>
      </c>
    </row>
    <row r="31" spans="1:7" ht="30">
      <c r="A31" s="192"/>
      <c r="B31" s="192">
        <v>66</v>
      </c>
      <c r="C31" s="193"/>
      <c r="D31" s="194" t="s">
        <v>94</v>
      </c>
      <c r="E31" s="195">
        <v>15000</v>
      </c>
      <c r="F31" s="195">
        <v>0</v>
      </c>
      <c r="G31" s="196">
        <f t="shared" si="0"/>
        <v>15000</v>
      </c>
    </row>
    <row r="32" spans="1:7" ht="15">
      <c r="A32" s="37"/>
      <c r="B32" s="37"/>
      <c r="C32" s="31"/>
      <c r="D32" s="306" t="s">
        <v>93</v>
      </c>
      <c r="E32" s="309">
        <v>15000</v>
      </c>
      <c r="F32" s="309">
        <v>0</v>
      </c>
      <c r="G32" s="310">
        <f t="shared" si="0"/>
        <v>15000</v>
      </c>
    </row>
    <row r="33" spans="1:7" ht="15">
      <c r="A33" s="37"/>
      <c r="B33" s="37"/>
      <c r="C33" s="31">
        <v>663</v>
      </c>
      <c r="D33" s="32" t="s">
        <v>92</v>
      </c>
      <c r="E33" s="43">
        <v>15000</v>
      </c>
      <c r="F33" s="43">
        <v>0</v>
      </c>
      <c r="G33" s="130">
        <f t="shared" si="0"/>
        <v>15000</v>
      </c>
    </row>
    <row r="34" spans="1:7" ht="27" customHeight="1">
      <c r="A34" s="401" t="s">
        <v>109</v>
      </c>
      <c r="B34" s="402"/>
      <c r="C34" s="402"/>
      <c r="D34" s="402"/>
      <c r="E34" s="402"/>
      <c r="F34" s="402"/>
      <c r="G34" s="403"/>
    </row>
    <row r="35" spans="1:7" ht="21" customHeight="1">
      <c r="A35" s="50">
        <v>7</v>
      </c>
      <c r="B35" s="50"/>
      <c r="C35" s="51"/>
      <c r="D35" s="26" t="s">
        <v>24</v>
      </c>
      <c r="E35" s="52">
        <f>SUM(E36+E39)</f>
        <v>100000</v>
      </c>
      <c r="F35" s="52">
        <f>SUM(F36+F39)</f>
        <v>-95500</v>
      </c>
      <c r="G35" s="132">
        <f>SUM(E35+F35)</f>
        <v>4500</v>
      </c>
    </row>
    <row r="36" spans="1:7" ht="18" customHeight="1">
      <c r="A36" s="197"/>
      <c r="B36" s="197">
        <v>71</v>
      </c>
      <c r="C36" s="198"/>
      <c r="D36" s="184" t="s">
        <v>29</v>
      </c>
      <c r="E36" s="199">
        <v>100000</v>
      </c>
      <c r="F36" s="199">
        <v>-100000</v>
      </c>
      <c r="G36" s="200">
        <f>SUM(E36+F36)</f>
        <v>0</v>
      </c>
    </row>
    <row r="37" spans="1:7" ht="18" customHeight="1">
      <c r="A37" s="165"/>
      <c r="B37" s="165"/>
      <c r="C37" s="166"/>
      <c r="D37" s="311" t="s">
        <v>111</v>
      </c>
      <c r="E37" s="167">
        <v>100000</v>
      </c>
      <c r="F37" s="167">
        <v>-100000</v>
      </c>
      <c r="G37" s="168">
        <f>SUM(E37+F37)</f>
        <v>0</v>
      </c>
    </row>
    <row r="38" spans="1:7" ht="18.75" customHeight="1">
      <c r="A38" s="273"/>
      <c r="B38" s="273"/>
      <c r="C38" s="274">
        <v>711</v>
      </c>
      <c r="D38" s="275" t="s">
        <v>30</v>
      </c>
      <c r="E38" s="276">
        <v>100000</v>
      </c>
      <c r="F38" s="276">
        <v>-100000</v>
      </c>
      <c r="G38" s="277">
        <f>SUM(E38+F38)</f>
        <v>0</v>
      </c>
    </row>
    <row r="39" spans="1:7" ht="18.75" customHeight="1">
      <c r="A39" s="374"/>
      <c r="B39" s="374">
        <v>72</v>
      </c>
      <c r="C39" s="375"/>
      <c r="D39" s="376" t="s">
        <v>226</v>
      </c>
      <c r="E39" s="377">
        <v>0</v>
      </c>
      <c r="F39" s="377">
        <v>4500</v>
      </c>
      <c r="G39" s="377">
        <v>4500</v>
      </c>
    </row>
    <row r="40" spans="1:7" ht="18.75" customHeight="1">
      <c r="A40" s="370"/>
      <c r="B40" s="370"/>
      <c r="C40" s="371">
        <v>722</v>
      </c>
      <c r="D40" s="369" t="s">
        <v>227</v>
      </c>
      <c r="E40" s="372">
        <v>0</v>
      </c>
      <c r="F40" s="372">
        <v>4500</v>
      </c>
      <c r="G40" s="372">
        <v>4500</v>
      </c>
    </row>
    <row r="41" spans="1:7" ht="18.75" customHeight="1">
      <c r="A41" s="53"/>
      <c r="B41" s="53"/>
      <c r="C41" s="367"/>
      <c r="D41" s="373"/>
      <c r="E41" s="368"/>
      <c r="F41" s="368"/>
      <c r="G41" s="368"/>
    </row>
    <row r="42" spans="1:7" ht="28.5" customHeight="1">
      <c r="A42" s="407" t="s">
        <v>31</v>
      </c>
      <c r="B42" s="408"/>
      <c r="C42" s="408"/>
      <c r="D42" s="408"/>
      <c r="E42" s="408"/>
      <c r="F42" s="408"/>
      <c r="G42" s="409"/>
    </row>
    <row r="43" spans="1:7" ht="19.5" customHeight="1">
      <c r="A43" s="201">
        <v>3</v>
      </c>
      <c r="B43" s="202"/>
      <c r="C43" s="203"/>
      <c r="D43" s="204" t="s">
        <v>32</v>
      </c>
      <c r="E43" s="205">
        <f>E44+E48+E54+E57+E60+E62+E64</f>
        <v>5496000</v>
      </c>
      <c r="F43" s="205">
        <f>F44+F48+F54+F57+F60+F62+F64</f>
        <v>-2456450</v>
      </c>
      <c r="G43" s="205">
        <f aca="true" t="shared" si="1" ref="G43:G66">SUM(E43+F43)</f>
        <v>3039550</v>
      </c>
    </row>
    <row r="44" spans="1:7" ht="15">
      <c r="A44" s="206"/>
      <c r="B44" s="207">
        <v>31</v>
      </c>
      <c r="C44" s="208"/>
      <c r="D44" s="209" t="s">
        <v>33</v>
      </c>
      <c r="E44" s="210">
        <f>SUM(E45:E47)</f>
        <v>338500</v>
      </c>
      <c r="F44" s="211">
        <f>SUM(F45:F47)</f>
        <v>-24500</v>
      </c>
      <c r="G44" s="211">
        <f t="shared" si="1"/>
        <v>314000</v>
      </c>
    </row>
    <row r="45" spans="1:7" ht="15">
      <c r="A45" s="56"/>
      <c r="B45" s="22"/>
      <c r="C45" s="57">
        <v>311</v>
      </c>
      <c r="D45" s="58" t="s">
        <v>34</v>
      </c>
      <c r="E45" s="59">
        <f>(SUMIF('3. Posebni dio'!$C$7:$C$436,'2. Račun prihoda i rashoda'!$C45,'3. Posebni dio'!$E$7:$E$436))</f>
        <v>284000</v>
      </c>
      <c r="F45" s="59">
        <v>-20000</v>
      </c>
      <c r="G45" s="59">
        <f t="shared" si="1"/>
        <v>264000</v>
      </c>
    </row>
    <row r="46" spans="1:7" ht="15">
      <c r="A46" s="60"/>
      <c r="B46" s="61"/>
      <c r="C46" s="57">
        <v>312</v>
      </c>
      <c r="D46" s="58" t="s">
        <v>35</v>
      </c>
      <c r="E46" s="59">
        <f>(SUMIF('3. Posebni dio'!$C$7:$C$436,'2. Račun prihoda i rashoda'!$C46,'3. Posebni dio'!$E$7:$E$436))</f>
        <v>5000</v>
      </c>
      <c r="F46" s="59">
        <v>0</v>
      </c>
      <c r="G46" s="59">
        <f t="shared" si="1"/>
        <v>5000</v>
      </c>
    </row>
    <row r="47" spans="1:7" ht="15">
      <c r="A47" s="60"/>
      <c r="B47" s="61"/>
      <c r="C47" s="57">
        <v>313</v>
      </c>
      <c r="D47" s="58" t="s">
        <v>36</v>
      </c>
      <c r="E47" s="59">
        <f>(SUMIF('3. Posebni dio'!$C$7:$C$436,'2. Račun prihoda i rashoda'!$C47,'3. Posebni dio'!$E$7:$E$436))</f>
        <v>49500</v>
      </c>
      <c r="F47" s="59">
        <v>-4500</v>
      </c>
      <c r="G47" s="59">
        <f t="shared" si="1"/>
        <v>45000</v>
      </c>
    </row>
    <row r="48" spans="1:7" ht="15">
      <c r="A48" s="212"/>
      <c r="B48" s="213">
        <v>32</v>
      </c>
      <c r="C48" s="214"/>
      <c r="D48" s="209" t="s">
        <v>37</v>
      </c>
      <c r="E48" s="211">
        <f>(SUMIF('3. Posebni dio'!$B$7:$B$436,'2. Račun prihoda i rashoda'!$B48,'3. Posebni dio'!E$7:E$436))</f>
        <v>1738000</v>
      </c>
      <c r="F48" s="211">
        <f>SUM(F49+F50+F51+F52+F53)</f>
        <v>-28250</v>
      </c>
      <c r="G48" s="211">
        <f t="shared" si="1"/>
        <v>1709750</v>
      </c>
    </row>
    <row r="49" spans="1:7" ht="15">
      <c r="A49" s="22"/>
      <c r="B49" s="22"/>
      <c r="C49" s="57">
        <v>321</v>
      </c>
      <c r="D49" s="58" t="s">
        <v>38</v>
      </c>
      <c r="E49" s="59">
        <f>(SUMIF('3. Posebni dio'!$C$7:$C$436,'2. Račun prihoda i rashoda'!$C49,'3. Posebni dio'!$E$7:$E$436))</f>
        <v>23000</v>
      </c>
      <c r="F49" s="59">
        <v>-5500</v>
      </c>
      <c r="G49" s="59">
        <f t="shared" si="1"/>
        <v>17500</v>
      </c>
    </row>
    <row r="50" spans="1:7" ht="15">
      <c r="A50" s="22"/>
      <c r="B50" s="22"/>
      <c r="C50" s="57">
        <v>322</v>
      </c>
      <c r="D50" s="58" t="s">
        <v>39</v>
      </c>
      <c r="E50" s="59">
        <f>(SUMIF('3. Posebni dio'!$C$7:$C$436,'2. Račun prihoda i rashoda'!C50,'3. Posebni dio'!$E$7:$E$436))</f>
        <v>136000</v>
      </c>
      <c r="F50" s="59">
        <v>25000</v>
      </c>
      <c r="G50" s="59">
        <f t="shared" si="1"/>
        <v>161000</v>
      </c>
    </row>
    <row r="51" spans="1:7" ht="15">
      <c r="A51" s="22"/>
      <c r="B51" s="22"/>
      <c r="C51" s="57">
        <v>323</v>
      </c>
      <c r="D51" s="58" t="s">
        <v>40</v>
      </c>
      <c r="E51" s="59">
        <v>1286000</v>
      </c>
      <c r="F51" s="59">
        <v>-192450</v>
      </c>
      <c r="G51" s="59">
        <f t="shared" si="1"/>
        <v>1093550</v>
      </c>
    </row>
    <row r="52" spans="1:7" ht="15">
      <c r="A52" s="22"/>
      <c r="B52" s="22"/>
      <c r="C52" s="57">
        <v>324</v>
      </c>
      <c r="D52" s="58" t="s">
        <v>41</v>
      </c>
      <c r="E52" s="59">
        <f>(SUMIF('3. Posebni dio'!$C$7:$C$436,'2. Račun prihoda i rashoda'!C52,'3. Posebni dio'!$E$7:$E$436))</f>
        <v>11000</v>
      </c>
      <c r="F52" s="59">
        <v>2000</v>
      </c>
      <c r="G52" s="59">
        <f t="shared" si="1"/>
        <v>13000</v>
      </c>
    </row>
    <row r="53" spans="1:7" ht="15">
      <c r="A53" s="22"/>
      <c r="B53" s="22"/>
      <c r="C53" s="57">
        <v>329</v>
      </c>
      <c r="D53" s="58" t="s">
        <v>42</v>
      </c>
      <c r="E53" s="59">
        <v>282000</v>
      </c>
      <c r="F53" s="59">
        <v>142700</v>
      </c>
      <c r="G53" s="59">
        <f t="shared" si="1"/>
        <v>424700</v>
      </c>
    </row>
    <row r="54" spans="1:7" ht="15">
      <c r="A54" s="283"/>
      <c r="B54" s="213">
        <v>34</v>
      </c>
      <c r="C54" s="284"/>
      <c r="D54" s="285" t="s">
        <v>43</v>
      </c>
      <c r="E54" s="286">
        <f>SUM(E55:E56)</f>
        <v>106000</v>
      </c>
      <c r="F54" s="287">
        <f>SUM(F55:F56)</f>
        <v>-45000</v>
      </c>
      <c r="G54" s="287">
        <f t="shared" si="1"/>
        <v>61000</v>
      </c>
    </row>
    <row r="55" spans="1:7" ht="15">
      <c r="A55" s="293"/>
      <c r="B55" s="293"/>
      <c r="C55" s="294">
        <v>342</v>
      </c>
      <c r="D55" s="295" t="s">
        <v>122</v>
      </c>
      <c r="E55" s="296">
        <v>70000</v>
      </c>
      <c r="F55" s="297">
        <v>-50000</v>
      </c>
      <c r="G55" s="297">
        <f t="shared" si="1"/>
        <v>20000</v>
      </c>
    </row>
    <row r="56" spans="1:7" ht="15">
      <c r="A56" s="288"/>
      <c r="B56" s="289"/>
      <c r="C56" s="290">
        <v>343</v>
      </c>
      <c r="D56" s="291" t="s">
        <v>44</v>
      </c>
      <c r="E56" s="292">
        <f>(SUMIF('3. Posebni dio'!$C$7:$C$436,'2. Račun prihoda i rashoda'!C56,'3. Posebni dio'!$E$7:$E$436))</f>
        <v>36000</v>
      </c>
      <c r="F56" s="292">
        <v>5000</v>
      </c>
      <c r="G56" s="292">
        <f t="shared" si="1"/>
        <v>41000</v>
      </c>
    </row>
    <row r="57" spans="1:7" ht="15">
      <c r="A57" s="215"/>
      <c r="B57" s="216">
        <v>35</v>
      </c>
      <c r="C57" s="217"/>
      <c r="D57" s="218" t="s">
        <v>84</v>
      </c>
      <c r="E57" s="211">
        <f>(SUMIF('3. Posebni dio'!$B$7:$B$436,'2. Račun prihoda i rashoda'!$B57,'3. Posebni dio'!E$7:E$436))</f>
        <v>400000</v>
      </c>
      <c r="F57" s="211">
        <f>SUM(F58:F59)</f>
        <v>-40000</v>
      </c>
      <c r="G57" s="211">
        <f t="shared" si="1"/>
        <v>360000</v>
      </c>
    </row>
    <row r="58" spans="1:7" ht="15">
      <c r="A58" s="178"/>
      <c r="B58" s="179"/>
      <c r="C58" s="179">
        <v>351</v>
      </c>
      <c r="D58" s="230" t="s">
        <v>85</v>
      </c>
      <c r="E58" s="231">
        <f>(SUMIF('3. Posebni dio'!$C$7:$C$436,'2. Račun prihoda i rashoda'!C58,'3. Posebni dio'!$E$7:$E$436))</f>
        <v>300000</v>
      </c>
      <c r="F58" s="231">
        <v>60000</v>
      </c>
      <c r="G58" s="231">
        <f t="shared" si="1"/>
        <v>360000</v>
      </c>
    </row>
    <row r="59" spans="1:7" ht="30">
      <c r="A59" s="180"/>
      <c r="B59" s="181"/>
      <c r="C59" s="181">
        <v>352</v>
      </c>
      <c r="D59" s="232" t="s">
        <v>95</v>
      </c>
      <c r="E59" s="233">
        <f>(SUMIF('3. Posebni dio'!$C$7:$C$436,'2. Račun prihoda i rashoda'!C59,'3. Posebni dio'!$E$7:$E$436))</f>
        <v>100000</v>
      </c>
      <c r="F59" s="233">
        <v>-100000</v>
      </c>
      <c r="G59" s="233">
        <f t="shared" si="1"/>
        <v>0</v>
      </c>
    </row>
    <row r="60" spans="1:7" ht="15">
      <c r="A60" s="219"/>
      <c r="B60" s="220">
        <v>36</v>
      </c>
      <c r="C60" s="220"/>
      <c r="D60" s="234" t="s">
        <v>107</v>
      </c>
      <c r="E60" s="221">
        <f>(SUMIF('3. Posebni dio'!$B$7:$B$436,'2. Račun prihoda i rashoda'!$B60,'3. Posebni dio'!E$7:E$436))</f>
        <v>7000</v>
      </c>
      <c r="F60" s="221">
        <v>0</v>
      </c>
      <c r="G60" s="221">
        <f t="shared" si="1"/>
        <v>7000</v>
      </c>
    </row>
    <row r="61" spans="1:7" ht="15">
      <c r="A61" s="180"/>
      <c r="B61" s="181"/>
      <c r="C61" s="181">
        <v>366</v>
      </c>
      <c r="D61" s="232" t="s">
        <v>106</v>
      </c>
      <c r="E61" s="233">
        <f>(SUMIF('3. Posebni dio'!$C$7:$C$436,'2. Račun prihoda i rashoda'!C61,'3. Posebni dio'!$E$7:$E$436))</f>
        <v>7000</v>
      </c>
      <c r="F61" s="233">
        <v>0</v>
      </c>
      <c r="G61" s="233">
        <f t="shared" si="1"/>
        <v>7000</v>
      </c>
    </row>
    <row r="62" spans="1:7" ht="30">
      <c r="A62" s="222"/>
      <c r="B62" s="223">
        <v>37</v>
      </c>
      <c r="C62" s="224"/>
      <c r="D62" s="225" t="s">
        <v>45</v>
      </c>
      <c r="E62" s="226">
        <f>(SUMIF('3. Posebni dio'!$B$7:$B$436,'2. Račun prihoda i rashoda'!$B62,'3. Posebni dio'!E$7:E$436))</f>
        <v>265000</v>
      </c>
      <c r="F62" s="226">
        <v>-75000</v>
      </c>
      <c r="G62" s="226">
        <f t="shared" si="1"/>
        <v>190000</v>
      </c>
    </row>
    <row r="63" spans="1:7" ht="15">
      <c r="A63" s="62"/>
      <c r="B63" s="64"/>
      <c r="C63" s="63">
        <v>372</v>
      </c>
      <c r="D63" s="58" t="s">
        <v>46</v>
      </c>
      <c r="E63" s="59">
        <f>(SUMIF('3. Posebni dio'!$C$7:$C$436,'2. Račun prihoda i rashoda'!C63,'3. Posebni dio'!$E$7:$E$436))</f>
        <v>265000</v>
      </c>
      <c r="F63" s="59">
        <v>-75000</v>
      </c>
      <c r="G63" s="59">
        <f t="shared" si="1"/>
        <v>190000</v>
      </c>
    </row>
    <row r="64" spans="1:7" ht="15">
      <c r="A64" s="227"/>
      <c r="B64" s="228">
        <v>38</v>
      </c>
      <c r="C64" s="229"/>
      <c r="D64" s="209" t="s">
        <v>47</v>
      </c>
      <c r="E64" s="211">
        <f>(SUMIF('3. Posebni dio'!$B$7:$B$442,'2. Račun prihoda i rashoda'!$B64,'3. Posebni dio'!E$7:E$442))</f>
        <v>2641500</v>
      </c>
      <c r="F64" s="211">
        <f>SUM(F65:F66)</f>
        <v>-2243700</v>
      </c>
      <c r="G64" s="211">
        <f t="shared" si="1"/>
        <v>397800</v>
      </c>
    </row>
    <row r="65" spans="1:7" ht="15">
      <c r="A65" s="62"/>
      <c r="B65" s="64"/>
      <c r="C65" s="63">
        <v>381</v>
      </c>
      <c r="D65" s="58" t="s">
        <v>48</v>
      </c>
      <c r="E65" s="59">
        <f>(SUMIF('3. Posebni dio'!$C$7:$C$442,'2. Račun prihoda i rashoda'!C65,'3. Posebni dio'!$E$7:$E$442))</f>
        <v>541500</v>
      </c>
      <c r="F65" s="59">
        <v>-158200</v>
      </c>
      <c r="G65" s="59">
        <f t="shared" si="1"/>
        <v>383300</v>
      </c>
    </row>
    <row r="66" spans="1:7" ht="17.25" customHeight="1">
      <c r="A66" s="54"/>
      <c r="B66" s="64"/>
      <c r="C66" s="55">
        <v>386</v>
      </c>
      <c r="D66" s="11" t="s">
        <v>105</v>
      </c>
      <c r="E66" s="59">
        <f>(SUMIF('3. Posebni dio'!$C$7:$C$436,'2. Račun prihoda i rashoda'!C66,'3. Posebni dio'!$E$7:$E$436))</f>
        <v>2100000</v>
      </c>
      <c r="F66" s="59">
        <v>-2085500</v>
      </c>
      <c r="G66" s="59">
        <f t="shared" si="1"/>
        <v>14500</v>
      </c>
    </row>
    <row r="67" spans="1:7" ht="27.75" customHeight="1">
      <c r="A67" s="404" t="s">
        <v>49</v>
      </c>
      <c r="B67" s="410"/>
      <c r="C67" s="410"/>
      <c r="D67" s="410"/>
      <c r="E67" s="410"/>
      <c r="F67" s="410"/>
      <c r="G67" s="411"/>
    </row>
    <row r="68" spans="1:7" ht="18.75" customHeight="1">
      <c r="A68" s="235">
        <v>4</v>
      </c>
      <c r="B68" s="236"/>
      <c r="C68" s="237"/>
      <c r="D68" s="238" t="s">
        <v>50</v>
      </c>
      <c r="E68" s="205">
        <f>E69+E71</f>
        <v>22089494</v>
      </c>
      <c r="F68" s="205">
        <f>F69+F71</f>
        <v>-10961544</v>
      </c>
      <c r="G68" s="205">
        <f aca="true" t="shared" si="2" ref="G68:G74">SUM(E68+F68)</f>
        <v>11127950</v>
      </c>
    </row>
    <row r="69" spans="1:7" ht="18" customHeight="1">
      <c r="A69" s="239"/>
      <c r="B69" s="240">
        <v>41</v>
      </c>
      <c r="C69" s="241"/>
      <c r="D69" s="209" t="s">
        <v>51</v>
      </c>
      <c r="E69" s="211">
        <f>(SUMIF('3. Posebni dio'!$B$7:$B$436,'2. Račun prihoda i rashoda'!$B69,'3. Posebni dio'!E$7:E$436))</f>
        <v>370000</v>
      </c>
      <c r="F69" s="211">
        <v>-340000</v>
      </c>
      <c r="G69" s="211">
        <f t="shared" si="2"/>
        <v>30000</v>
      </c>
    </row>
    <row r="70" spans="1:7" ht="15">
      <c r="A70" s="22"/>
      <c r="B70" s="22"/>
      <c r="C70" s="57">
        <v>411</v>
      </c>
      <c r="D70" s="58" t="s">
        <v>52</v>
      </c>
      <c r="E70" s="59">
        <f>(SUMIF('3. Posebni dio'!$C$7:$C$436,'2. Račun prihoda i rashoda'!C70,'3. Posebni dio'!$E$7:$E$436))</f>
        <v>370000</v>
      </c>
      <c r="F70" s="59">
        <v>-340000</v>
      </c>
      <c r="G70" s="59">
        <f t="shared" si="2"/>
        <v>30000</v>
      </c>
    </row>
    <row r="71" spans="1:7" ht="18.75" customHeight="1">
      <c r="A71" s="239"/>
      <c r="B71" s="240">
        <v>42</v>
      </c>
      <c r="C71" s="241"/>
      <c r="D71" s="209" t="s">
        <v>53</v>
      </c>
      <c r="E71" s="210">
        <f>SUM(E72:E74)</f>
        <v>21719494</v>
      </c>
      <c r="F71" s="211">
        <f>SUM(F72:F74)</f>
        <v>-10621544</v>
      </c>
      <c r="G71" s="211">
        <f t="shared" si="2"/>
        <v>11097950</v>
      </c>
    </row>
    <row r="72" spans="1:7" ht="15">
      <c r="A72" s="22"/>
      <c r="B72" s="22"/>
      <c r="C72" s="57">
        <v>421</v>
      </c>
      <c r="D72" s="58" t="s">
        <v>54</v>
      </c>
      <c r="E72" s="59">
        <v>19797494</v>
      </c>
      <c r="F72" s="59">
        <v>-8795494</v>
      </c>
      <c r="G72" s="59">
        <f t="shared" si="2"/>
        <v>11002000</v>
      </c>
    </row>
    <row r="73" spans="1:7" ht="15">
      <c r="A73" s="22"/>
      <c r="B73" s="22"/>
      <c r="C73" s="57">
        <v>422</v>
      </c>
      <c r="D73" s="58" t="s">
        <v>55</v>
      </c>
      <c r="E73" s="59">
        <f>(SUMIF('3. Posebni dio'!$C$7:$C$436,'2. Račun prihoda i rashoda'!C73,'3. Posebni dio'!$E$7:$E$436))</f>
        <v>255000</v>
      </c>
      <c r="F73" s="59">
        <v>-242300</v>
      </c>
      <c r="G73" s="59">
        <f t="shared" si="2"/>
        <v>12700</v>
      </c>
    </row>
    <row r="74" spans="1:7" ht="15">
      <c r="A74" s="22"/>
      <c r="B74" s="22"/>
      <c r="C74" s="57">
        <v>426</v>
      </c>
      <c r="D74" s="58" t="s">
        <v>56</v>
      </c>
      <c r="E74" s="59">
        <v>1667000</v>
      </c>
      <c r="F74" s="59">
        <v>-1583750</v>
      </c>
      <c r="G74" s="59">
        <f t="shared" si="2"/>
        <v>83250</v>
      </c>
    </row>
    <row r="75" spans="1:7" ht="12.75" customHeight="1">
      <c r="A75" s="53"/>
      <c r="B75" s="53"/>
      <c r="C75" s="65"/>
      <c r="D75" s="65"/>
      <c r="E75" s="66"/>
      <c r="F75" s="66"/>
      <c r="G75" s="66"/>
    </row>
    <row r="76" spans="1:7" ht="24" customHeight="1">
      <c r="A76" s="17" t="s">
        <v>210</v>
      </c>
      <c r="B76" s="53"/>
      <c r="C76" s="65"/>
      <c r="D76" s="65"/>
      <c r="E76" s="66"/>
      <c r="F76" s="66"/>
      <c r="G76" s="66"/>
    </row>
    <row r="77" spans="1:7" ht="7.5" customHeight="1">
      <c r="A77" s="53"/>
      <c r="B77" s="53"/>
      <c r="C77" s="65"/>
      <c r="D77" s="65"/>
      <c r="E77" s="66"/>
      <c r="F77" s="66"/>
      <c r="G77" s="66"/>
    </row>
    <row r="78" spans="1:7" ht="21.75" customHeight="1">
      <c r="A78" s="412" t="s">
        <v>103</v>
      </c>
      <c r="B78" s="413"/>
      <c r="C78" s="413"/>
      <c r="D78" s="413"/>
      <c r="E78" s="413"/>
      <c r="F78" s="413"/>
      <c r="G78" s="414"/>
    </row>
    <row r="79" spans="1:7" ht="21.75" customHeight="1">
      <c r="A79" s="279">
        <v>8</v>
      </c>
      <c r="B79" s="280"/>
      <c r="C79" s="280"/>
      <c r="D79" s="280" t="s">
        <v>190</v>
      </c>
      <c r="E79" s="299">
        <v>6500000</v>
      </c>
      <c r="F79" s="299">
        <v>-1100000</v>
      </c>
      <c r="G79" s="299">
        <f aca="true" t="shared" si="3" ref="G79:G86">SUM(E79+F79)</f>
        <v>5400000</v>
      </c>
    </row>
    <row r="80" spans="1:7" ht="21.75" customHeight="1">
      <c r="A80" s="279"/>
      <c r="B80" s="280">
        <v>84</v>
      </c>
      <c r="C80" s="280"/>
      <c r="D80" s="280" t="s">
        <v>191</v>
      </c>
      <c r="E80" s="299">
        <v>6500000</v>
      </c>
      <c r="F80" s="299">
        <v>-1100000</v>
      </c>
      <c r="G80" s="299">
        <f t="shared" si="3"/>
        <v>5400000</v>
      </c>
    </row>
    <row r="81" spans="1:7" ht="27" customHeight="1">
      <c r="A81" s="279"/>
      <c r="B81" s="280"/>
      <c r="C81" s="281">
        <v>844</v>
      </c>
      <c r="D81" s="282" t="s">
        <v>192</v>
      </c>
      <c r="E81" s="300">
        <v>6500000</v>
      </c>
      <c r="F81" s="300">
        <v>-1100000</v>
      </c>
      <c r="G81" s="300">
        <f t="shared" si="3"/>
        <v>5400000</v>
      </c>
    </row>
    <row r="82" spans="1:7" ht="15">
      <c r="A82" s="242">
        <v>5</v>
      </c>
      <c r="B82" s="243"/>
      <c r="C82" s="243"/>
      <c r="D82" s="244" t="s">
        <v>96</v>
      </c>
      <c r="E82" s="245">
        <f>SUM(E83+E85)</f>
        <v>6700000</v>
      </c>
      <c r="F82" s="245">
        <f>SUM(F83+F85)</f>
        <v>-6610000</v>
      </c>
      <c r="G82" s="245">
        <f t="shared" si="3"/>
        <v>90000</v>
      </c>
    </row>
    <row r="83" spans="1:7" ht="15">
      <c r="A83" s="265"/>
      <c r="B83" s="266">
        <v>53</v>
      </c>
      <c r="C83" s="265"/>
      <c r="D83" s="267" t="s">
        <v>97</v>
      </c>
      <c r="E83" s="268">
        <v>200000</v>
      </c>
      <c r="F83" s="268">
        <v>-110000</v>
      </c>
      <c r="G83" s="268">
        <f t="shared" si="3"/>
        <v>90000</v>
      </c>
    </row>
    <row r="84" spans="1:7" ht="15">
      <c r="A84" s="263"/>
      <c r="B84" s="263"/>
      <c r="C84" s="263">
        <v>532</v>
      </c>
      <c r="D84" s="246" t="s">
        <v>104</v>
      </c>
      <c r="E84" s="264">
        <v>200000</v>
      </c>
      <c r="F84" s="264">
        <v>-110000</v>
      </c>
      <c r="G84" s="264">
        <f t="shared" si="3"/>
        <v>90000</v>
      </c>
    </row>
    <row r="85" spans="1:7" ht="15">
      <c r="A85" s="269"/>
      <c r="B85" s="216">
        <v>54</v>
      </c>
      <c r="C85" s="270"/>
      <c r="D85" s="271" t="s">
        <v>120</v>
      </c>
      <c r="E85" s="272">
        <v>6500000</v>
      </c>
      <c r="F85" s="272">
        <v>-6500000</v>
      </c>
      <c r="G85" s="272">
        <f t="shared" si="3"/>
        <v>0</v>
      </c>
    </row>
    <row r="86" spans="1:7" ht="26.25">
      <c r="A86" s="263"/>
      <c r="B86" s="76"/>
      <c r="C86" s="90">
        <v>544</v>
      </c>
      <c r="D86" s="91" t="s">
        <v>121</v>
      </c>
      <c r="E86" s="264">
        <v>6500000</v>
      </c>
      <c r="F86" s="264">
        <v>-6500000</v>
      </c>
      <c r="G86" s="264">
        <f t="shared" si="3"/>
        <v>0</v>
      </c>
    </row>
    <row r="88" spans="1:4" ht="15.75">
      <c r="A88" s="17" t="s">
        <v>211</v>
      </c>
      <c r="B88" s="53"/>
      <c r="C88" s="65"/>
      <c r="D88" s="65"/>
    </row>
    <row r="89" ht="6.75" customHeight="1"/>
    <row r="90" spans="1:7" ht="15">
      <c r="A90" s="412" t="s">
        <v>212</v>
      </c>
      <c r="B90" s="413"/>
      <c r="C90" s="413"/>
      <c r="D90" s="413"/>
      <c r="E90" s="413"/>
      <c r="F90" s="413"/>
      <c r="G90" s="414"/>
    </row>
    <row r="91" spans="1:7" ht="15">
      <c r="A91" s="279">
        <v>9</v>
      </c>
      <c r="B91" s="280"/>
      <c r="C91" s="280"/>
      <c r="D91" s="280" t="s">
        <v>214</v>
      </c>
      <c r="E91" s="299">
        <v>514506</v>
      </c>
      <c r="F91" s="299">
        <v>0</v>
      </c>
      <c r="G91" s="299">
        <v>514506</v>
      </c>
    </row>
    <row r="92" spans="1:7" ht="15">
      <c r="A92" s="279"/>
      <c r="B92" s="280">
        <v>92</v>
      </c>
      <c r="C92" s="280"/>
      <c r="D92" s="280" t="s">
        <v>215</v>
      </c>
      <c r="E92" s="299">
        <v>514506</v>
      </c>
      <c r="F92" s="299">
        <v>0</v>
      </c>
      <c r="G92" s="299">
        <v>514506</v>
      </c>
    </row>
    <row r="93" spans="1:7" ht="16.5" customHeight="1">
      <c r="A93" s="279"/>
      <c r="B93" s="280"/>
      <c r="C93" s="281" t="s">
        <v>213</v>
      </c>
      <c r="D93" s="282" t="s">
        <v>216</v>
      </c>
      <c r="E93" s="300">
        <v>514506</v>
      </c>
      <c r="F93" s="300">
        <v>0</v>
      </c>
      <c r="G93" s="300">
        <v>514506</v>
      </c>
    </row>
  </sheetData>
  <sheetProtection selectLockedCells="1" selectUnlockedCells="1"/>
  <mergeCells count="6">
    <mergeCell ref="A34:G34"/>
    <mergeCell ref="A5:G5"/>
    <mergeCell ref="A42:G42"/>
    <mergeCell ref="A67:G67"/>
    <mergeCell ref="A78:G78"/>
    <mergeCell ref="A90:G90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0" r:id="rId1"/>
  <rowBreaks count="1" manualBreakCount="1">
    <brk id="4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8"/>
  <sheetViews>
    <sheetView view="pageBreakPreview" zoomScaleNormal="95" zoomScaleSheetLayoutView="100" workbookViewId="0" topLeftCell="A1">
      <selection activeCell="F72" sqref="F72"/>
    </sheetView>
  </sheetViews>
  <sheetFormatPr defaultColWidth="9.140625" defaultRowHeight="15"/>
  <cols>
    <col min="1" max="1" width="2.7109375" style="16" customWidth="1"/>
    <col min="2" max="2" width="3.421875" style="67" customWidth="1"/>
    <col min="3" max="3" width="4.421875" style="67" customWidth="1"/>
    <col min="4" max="4" width="61.421875" style="0" customWidth="1"/>
    <col min="5" max="5" width="17.00390625" style="10" customWidth="1"/>
    <col min="6" max="7" width="15.421875" style="10" customWidth="1"/>
    <col min="8" max="8" width="0" style="0" hidden="1" customWidth="1"/>
  </cols>
  <sheetData>
    <row r="1" ht="15.75">
      <c r="A1" s="68" t="s">
        <v>57</v>
      </c>
    </row>
    <row r="2" spans="1:6" ht="21" customHeight="1">
      <c r="A2" s="69"/>
      <c r="D2" s="415" t="s">
        <v>58</v>
      </c>
      <c r="E2" s="415"/>
      <c r="F2" s="415"/>
    </row>
    <row r="3" spans="1:8" ht="33.75" customHeight="1">
      <c r="A3" s="416" t="s">
        <v>229</v>
      </c>
      <c r="B3" s="416"/>
      <c r="C3" s="416"/>
      <c r="D3" s="416"/>
      <c r="E3" s="416"/>
      <c r="F3" s="416"/>
      <c r="G3" s="416"/>
      <c r="H3" s="416"/>
    </row>
    <row r="5" spans="1:7" ht="67.5" customHeight="1">
      <c r="A5" s="70" t="s">
        <v>9</v>
      </c>
      <c r="B5" s="71" t="s">
        <v>10</v>
      </c>
      <c r="C5" s="71" t="s">
        <v>11</v>
      </c>
      <c r="D5" s="72" t="s">
        <v>59</v>
      </c>
      <c r="E5" s="8" t="s">
        <v>208</v>
      </c>
      <c r="F5" s="8" t="s">
        <v>220</v>
      </c>
      <c r="G5" s="8" t="s">
        <v>209</v>
      </c>
    </row>
    <row r="6" spans="1:7" ht="15">
      <c r="A6" s="72">
        <v>1</v>
      </c>
      <c r="B6" s="73">
        <v>2</v>
      </c>
      <c r="C6" s="73">
        <v>3</v>
      </c>
      <c r="D6" s="72">
        <v>4</v>
      </c>
      <c r="E6" s="74">
        <v>5</v>
      </c>
      <c r="F6" s="74">
        <v>6</v>
      </c>
      <c r="G6" s="74">
        <v>7</v>
      </c>
    </row>
    <row r="7" spans="1:7" ht="15">
      <c r="A7" s="75"/>
      <c r="B7" s="97"/>
      <c r="C7" s="97"/>
      <c r="D7" s="133" t="s">
        <v>60</v>
      </c>
      <c r="E7" s="134">
        <f>E8+E77</f>
        <v>34285494</v>
      </c>
      <c r="F7" s="134">
        <f>F8+F77</f>
        <v>-20027994</v>
      </c>
      <c r="G7" s="134">
        <f aca="true" t="shared" si="0" ref="G7:G73">SUM(E7+F7)</f>
        <v>14257500</v>
      </c>
    </row>
    <row r="8" spans="1:7" ht="24.75" customHeight="1">
      <c r="A8" s="151"/>
      <c r="B8" s="152"/>
      <c r="C8" s="153"/>
      <c r="D8" s="154" t="s">
        <v>61</v>
      </c>
      <c r="E8" s="155">
        <f>E9</f>
        <v>7344500</v>
      </c>
      <c r="F8" s="155">
        <f>F9</f>
        <v>-6528500</v>
      </c>
      <c r="G8" s="155">
        <f t="shared" si="0"/>
        <v>816000</v>
      </c>
    </row>
    <row r="9" spans="1:7" ht="21" customHeight="1">
      <c r="A9" s="156"/>
      <c r="B9" s="157"/>
      <c r="C9" s="137"/>
      <c r="D9" s="138" t="s">
        <v>62</v>
      </c>
      <c r="E9" s="136">
        <f>E11</f>
        <v>7344500</v>
      </c>
      <c r="F9" s="136">
        <f>F11</f>
        <v>-6528500</v>
      </c>
      <c r="G9" s="136">
        <f t="shared" si="0"/>
        <v>816000</v>
      </c>
    </row>
    <row r="10" spans="1:7" ht="15">
      <c r="A10" s="75"/>
      <c r="B10" s="76"/>
      <c r="C10" s="77"/>
      <c r="D10" s="78" t="s">
        <v>63</v>
      </c>
      <c r="E10" s="79"/>
      <c r="F10" s="79"/>
      <c r="G10" s="79"/>
    </row>
    <row r="11" spans="1:7" ht="30">
      <c r="A11" s="322"/>
      <c r="B11" s="323"/>
      <c r="C11" s="324"/>
      <c r="D11" s="325" t="s">
        <v>116</v>
      </c>
      <c r="E11" s="326">
        <f>E12+E24+E34+E39+E44+E49+E56+E62+E67+E72</f>
        <v>7344500</v>
      </c>
      <c r="F11" s="326">
        <f>F12+F24+F34+F39+F44+F49+F56+F62+F67+F72</f>
        <v>-6528500</v>
      </c>
      <c r="G11" s="326">
        <f t="shared" si="0"/>
        <v>816000</v>
      </c>
    </row>
    <row r="12" spans="1:7" ht="15">
      <c r="A12" s="139"/>
      <c r="B12" s="140"/>
      <c r="C12" s="141"/>
      <c r="D12" s="142" t="s">
        <v>86</v>
      </c>
      <c r="E12" s="143">
        <f>E14</f>
        <v>342000</v>
      </c>
      <c r="F12" s="143">
        <f>F14</f>
        <v>77000</v>
      </c>
      <c r="G12" s="143">
        <f t="shared" si="0"/>
        <v>419000</v>
      </c>
    </row>
    <row r="13" spans="1:7" ht="15">
      <c r="A13" s="80"/>
      <c r="B13" s="81"/>
      <c r="C13" s="82"/>
      <c r="D13" s="78" t="s">
        <v>13</v>
      </c>
      <c r="E13" s="83">
        <v>296000</v>
      </c>
      <c r="F13" s="83">
        <v>105000</v>
      </c>
      <c r="G13" s="83">
        <f t="shared" si="0"/>
        <v>401000</v>
      </c>
    </row>
    <row r="14" spans="1:7" ht="15">
      <c r="A14" s="84">
        <v>3</v>
      </c>
      <c r="B14" s="85"/>
      <c r="C14" s="86"/>
      <c r="D14" s="87" t="s">
        <v>32</v>
      </c>
      <c r="E14" s="83">
        <f>E15+E18</f>
        <v>342000</v>
      </c>
      <c r="F14" s="83">
        <f>F15+F18</f>
        <v>77000</v>
      </c>
      <c r="G14" s="83">
        <f t="shared" si="0"/>
        <v>419000</v>
      </c>
    </row>
    <row r="15" spans="1:7" ht="15">
      <c r="A15" s="84"/>
      <c r="B15" s="88">
        <v>31</v>
      </c>
      <c r="C15" s="86"/>
      <c r="D15" s="87" t="s">
        <v>33</v>
      </c>
      <c r="E15" s="83">
        <f>SUM(E16:E17)</f>
        <v>109000</v>
      </c>
      <c r="F15" s="83">
        <f>SUM(F16:F17)</f>
        <v>0</v>
      </c>
      <c r="G15" s="83">
        <f t="shared" si="0"/>
        <v>109000</v>
      </c>
    </row>
    <row r="16" spans="1:7" ht="15">
      <c r="A16" s="89"/>
      <c r="B16" s="88"/>
      <c r="C16" s="90">
        <v>311</v>
      </c>
      <c r="D16" s="91" t="s">
        <v>34</v>
      </c>
      <c r="E16" s="79">
        <v>93000</v>
      </c>
      <c r="F16" s="79">
        <v>0</v>
      </c>
      <c r="G16" s="79">
        <f t="shared" si="0"/>
        <v>93000</v>
      </c>
    </row>
    <row r="17" spans="1:7" ht="15">
      <c r="A17" s="89"/>
      <c r="B17" s="85"/>
      <c r="C17" s="90">
        <v>313</v>
      </c>
      <c r="D17" s="91" t="s">
        <v>36</v>
      </c>
      <c r="E17" s="79">
        <v>16000</v>
      </c>
      <c r="F17" s="79">
        <v>0</v>
      </c>
      <c r="G17" s="79">
        <f t="shared" si="0"/>
        <v>16000</v>
      </c>
    </row>
    <row r="18" spans="1:7" ht="15">
      <c r="A18" s="89"/>
      <c r="B18" s="88">
        <v>32</v>
      </c>
      <c r="C18" s="86"/>
      <c r="D18" s="87" t="s">
        <v>37</v>
      </c>
      <c r="E18" s="92">
        <f>SUM(E19:E22)</f>
        <v>233000</v>
      </c>
      <c r="F18" s="92">
        <f>SUM(F19:F23)</f>
        <v>77000</v>
      </c>
      <c r="G18" s="92">
        <f t="shared" si="0"/>
        <v>310000</v>
      </c>
    </row>
    <row r="19" spans="1:7" ht="15">
      <c r="A19" s="84"/>
      <c r="B19" s="85"/>
      <c r="C19" s="90">
        <v>321</v>
      </c>
      <c r="D19" s="91" t="s">
        <v>64</v>
      </c>
      <c r="E19" s="79">
        <v>11000</v>
      </c>
      <c r="F19" s="79">
        <v>0</v>
      </c>
      <c r="G19" s="79">
        <f t="shared" si="0"/>
        <v>11000</v>
      </c>
    </row>
    <row r="20" spans="1:7" ht="15">
      <c r="A20" s="89"/>
      <c r="B20" s="88"/>
      <c r="C20" s="90">
        <v>322</v>
      </c>
      <c r="D20" s="91" t="s">
        <v>39</v>
      </c>
      <c r="E20" s="79">
        <v>17000</v>
      </c>
      <c r="F20" s="79">
        <v>5000</v>
      </c>
      <c r="G20" s="79">
        <f t="shared" si="0"/>
        <v>22000</v>
      </c>
    </row>
    <row r="21" spans="1:7" ht="15">
      <c r="A21" s="89"/>
      <c r="B21" s="85"/>
      <c r="C21" s="90">
        <v>323</v>
      </c>
      <c r="D21" s="91" t="s">
        <v>40</v>
      </c>
      <c r="E21" s="79">
        <v>75000</v>
      </c>
      <c r="F21" s="79">
        <v>-5000</v>
      </c>
      <c r="G21" s="79">
        <f t="shared" si="0"/>
        <v>70000</v>
      </c>
    </row>
    <row r="22" spans="1:7" ht="15">
      <c r="A22" s="89"/>
      <c r="B22" s="85"/>
      <c r="C22" s="90">
        <v>329</v>
      </c>
      <c r="D22" s="91" t="s">
        <v>42</v>
      </c>
      <c r="E22" s="79">
        <v>130000</v>
      </c>
      <c r="F22" s="79">
        <v>77000</v>
      </c>
      <c r="G22" s="79">
        <f t="shared" si="0"/>
        <v>207000</v>
      </c>
    </row>
    <row r="23" spans="1:7" ht="15">
      <c r="A23" s="89"/>
      <c r="B23" s="88"/>
      <c r="C23" s="262"/>
      <c r="D23" s="87" t="s">
        <v>193</v>
      </c>
      <c r="E23" s="92"/>
      <c r="F23" s="92"/>
      <c r="G23" s="92">
        <f t="shared" si="0"/>
        <v>0</v>
      </c>
    </row>
    <row r="24" spans="1:7" ht="15">
      <c r="A24" s="146"/>
      <c r="B24" s="144"/>
      <c r="C24" s="141"/>
      <c r="D24" s="142" t="s">
        <v>123</v>
      </c>
      <c r="E24" s="145">
        <f>E28+E31</f>
        <v>6600000</v>
      </c>
      <c r="F24" s="145">
        <f>F28+F31</f>
        <v>-6545000</v>
      </c>
      <c r="G24" s="145">
        <f t="shared" si="0"/>
        <v>55000</v>
      </c>
    </row>
    <row r="25" spans="1:7" ht="15">
      <c r="A25" s="89"/>
      <c r="B25" s="85"/>
      <c r="C25" s="93"/>
      <c r="D25" s="298" t="s">
        <v>193</v>
      </c>
      <c r="E25" s="30">
        <v>6500000</v>
      </c>
      <c r="F25" s="30">
        <v>-6500000</v>
      </c>
      <c r="G25" s="30">
        <f t="shared" si="0"/>
        <v>0</v>
      </c>
    </row>
    <row r="26" spans="1:7" ht="15">
      <c r="A26" s="89"/>
      <c r="B26" s="85"/>
      <c r="C26" s="93"/>
      <c r="D26" s="78" t="s">
        <v>13</v>
      </c>
      <c r="E26" s="30">
        <v>100000</v>
      </c>
      <c r="F26" s="30">
        <f>SUM(F28)</f>
        <v>-45000</v>
      </c>
      <c r="G26" s="30">
        <f t="shared" si="0"/>
        <v>55000</v>
      </c>
    </row>
    <row r="27" spans="1:7" ht="15">
      <c r="A27" s="84">
        <v>3</v>
      </c>
      <c r="B27" s="85"/>
      <c r="C27" s="93"/>
      <c r="D27" s="78" t="s">
        <v>32</v>
      </c>
      <c r="E27" s="30">
        <v>100000</v>
      </c>
      <c r="F27" s="30">
        <v>-45000</v>
      </c>
      <c r="G27" s="30">
        <f t="shared" si="0"/>
        <v>55000</v>
      </c>
    </row>
    <row r="28" spans="1:7" ht="15">
      <c r="A28" s="96"/>
      <c r="B28" s="97">
        <v>34</v>
      </c>
      <c r="C28" s="86"/>
      <c r="D28" s="87" t="s">
        <v>43</v>
      </c>
      <c r="E28" s="92">
        <f>SUM(E29:E30)</f>
        <v>100000</v>
      </c>
      <c r="F28" s="92">
        <f>SUM(F29:F30)</f>
        <v>-45000</v>
      </c>
      <c r="G28" s="92">
        <f t="shared" si="0"/>
        <v>55000</v>
      </c>
    </row>
    <row r="29" spans="1:7" ht="15">
      <c r="A29" s="96"/>
      <c r="B29" s="97"/>
      <c r="C29" s="176">
        <v>342</v>
      </c>
      <c r="D29" s="278" t="s">
        <v>122</v>
      </c>
      <c r="E29" s="79">
        <v>70000</v>
      </c>
      <c r="F29" s="79">
        <v>-50000</v>
      </c>
      <c r="G29" s="79">
        <f t="shared" si="0"/>
        <v>20000</v>
      </c>
    </row>
    <row r="30" spans="1:7" ht="15">
      <c r="A30" s="96"/>
      <c r="B30" s="76"/>
      <c r="C30" s="90">
        <v>343</v>
      </c>
      <c r="D30" s="91" t="s">
        <v>44</v>
      </c>
      <c r="E30" s="79">
        <v>30000</v>
      </c>
      <c r="F30" s="79">
        <v>5000</v>
      </c>
      <c r="G30" s="79">
        <f t="shared" si="0"/>
        <v>35000</v>
      </c>
    </row>
    <row r="31" spans="1:7" ht="15">
      <c r="A31" s="75">
        <v>5</v>
      </c>
      <c r="B31" s="97"/>
      <c r="C31" s="262"/>
      <c r="D31" s="78" t="s">
        <v>96</v>
      </c>
      <c r="E31" s="92">
        <v>6500000</v>
      </c>
      <c r="F31" s="92">
        <v>-6500000</v>
      </c>
      <c r="G31" s="92">
        <f t="shared" si="0"/>
        <v>0</v>
      </c>
    </row>
    <row r="32" spans="1:7" ht="15">
      <c r="A32" s="75"/>
      <c r="B32" s="97">
        <v>54</v>
      </c>
      <c r="C32" s="262"/>
      <c r="D32" s="78" t="s">
        <v>120</v>
      </c>
      <c r="E32" s="92">
        <v>6500000</v>
      </c>
      <c r="F32" s="92">
        <v>-6500000</v>
      </c>
      <c r="G32" s="92">
        <f t="shared" si="0"/>
        <v>0</v>
      </c>
    </row>
    <row r="33" spans="1:7" ht="26.25">
      <c r="A33" s="96"/>
      <c r="B33" s="76"/>
      <c r="C33" s="90">
        <v>544</v>
      </c>
      <c r="D33" s="91" t="s">
        <v>121</v>
      </c>
      <c r="E33" s="79">
        <v>6500000</v>
      </c>
      <c r="F33" s="79">
        <v>-6500000</v>
      </c>
      <c r="G33" s="79">
        <f t="shared" si="0"/>
        <v>0</v>
      </c>
    </row>
    <row r="34" spans="1:7" ht="15">
      <c r="A34" s="146"/>
      <c r="B34" s="144"/>
      <c r="C34" s="141"/>
      <c r="D34" s="142" t="s">
        <v>124</v>
      </c>
      <c r="E34" s="145">
        <f>E36</f>
        <v>5000</v>
      </c>
      <c r="F34" s="145">
        <f>F36</f>
        <v>0</v>
      </c>
      <c r="G34" s="145">
        <f t="shared" si="0"/>
        <v>5000</v>
      </c>
    </row>
    <row r="35" spans="1:7" ht="15">
      <c r="A35" s="89"/>
      <c r="B35" s="85"/>
      <c r="C35" s="93"/>
      <c r="D35" s="78" t="s">
        <v>13</v>
      </c>
      <c r="E35" s="30">
        <v>5000</v>
      </c>
      <c r="F35" s="30">
        <v>0</v>
      </c>
      <c r="G35" s="30">
        <f t="shared" si="0"/>
        <v>5000</v>
      </c>
    </row>
    <row r="36" spans="1:7" ht="15">
      <c r="A36" s="84">
        <v>3</v>
      </c>
      <c r="B36" s="85"/>
      <c r="C36" s="86"/>
      <c r="D36" s="87" t="s">
        <v>32</v>
      </c>
      <c r="E36" s="92">
        <f>E37</f>
        <v>5000</v>
      </c>
      <c r="F36" s="92">
        <v>0</v>
      </c>
      <c r="G36" s="92">
        <f t="shared" si="0"/>
        <v>5000</v>
      </c>
    </row>
    <row r="37" spans="1:7" ht="15">
      <c r="A37" s="89"/>
      <c r="B37" s="88">
        <v>32</v>
      </c>
      <c r="C37" s="86"/>
      <c r="D37" s="87" t="s">
        <v>37</v>
      </c>
      <c r="E37" s="92">
        <f>E38</f>
        <v>5000</v>
      </c>
      <c r="F37" s="92">
        <v>0</v>
      </c>
      <c r="G37" s="92">
        <f t="shared" si="0"/>
        <v>5000</v>
      </c>
    </row>
    <row r="38" spans="1:7" ht="15">
      <c r="A38" s="89"/>
      <c r="B38" s="85"/>
      <c r="C38" s="90">
        <v>329</v>
      </c>
      <c r="D38" s="91" t="s">
        <v>42</v>
      </c>
      <c r="E38" s="79">
        <v>5000</v>
      </c>
      <c r="F38" s="79">
        <v>0</v>
      </c>
      <c r="G38" s="79">
        <f t="shared" si="0"/>
        <v>5000</v>
      </c>
    </row>
    <row r="39" spans="1:7" ht="15">
      <c r="A39" s="146"/>
      <c r="B39" s="144"/>
      <c r="C39" s="147"/>
      <c r="D39" s="142" t="s">
        <v>125</v>
      </c>
      <c r="E39" s="145">
        <f>E41</f>
        <v>2500</v>
      </c>
      <c r="F39" s="145">
        <f>F41</f>
        <v>8800</v>
      </c>
      <c r="G39" s="148">
        <f t="shared" si="0"/>
        <v>11300</v>
      </c>
    </row>
    <row r="40" spans="1:7" ht="15">
      <c r="A40" s="94"/>
      <c r="B40" s="95"/>
      <c r="C40" s="82"/>
      <c r="D40" s="78" t="s">
        <v>13</v>
      </c>
      <c r="E40" s="42">
        <v>2500</v>
      </c>
      <c r="F40" s="42">
        <v>8800</v>
      </c>
      <c r="G40" s="42">
        <f t="shared" si="0"/>
        <v>11300</v>
      </c>
    </row>
    <row r="41" spans="1:7" ht="15">
      <c r="A41" s="84">
        <v>3</v>
      </c>
      <c r="B41" s="85"/>
      <c r="C41" s="86"/>
      <c r="D41" s="87" t="s">
        <v>32</v>
      </c>
      <c r="E41" s="92">
        <f>E42</f>
        <v>2500</v>
      </c>
      <c r="F41" s="92">
        <v>8800</v>
      </c>
      <c r="G41" s="92">
        <f t="shared" si="0"/>
        <v>11300</v>
      </c>
    </row>
    <row r="42" spans="1:7" ht="15">
      <c r="A42" s="96"/>
      <c r="B42" s="97">
        <v>38</v>
      </c>
      <c r="C42" s="86"/>
      <c r="D42" s="87" t="s">
        <v>47</v>
      </c>
      <c r="E42" s="92">
        <f>E43</f>
        <v>2500</v>
      </c>
      <c r="F42" s="92">
        <v>8800</v>
      </c>
      <c r="G42" s="92">
        <f t="shared" si="0"/>
        <v>11300</v>
      </c>
    </row>
    <row r="43" spans="1:7" ht="15">
      <c r="A43" s="96"/>
      <c r="B43" s="76"/>
      <c r="C43" s="90">
        <v>381</v>
      </c>
      <c r="D43" s="91" t="s">
        <v>48</v>
      </c>
      <c r="E43" s="79">
        <v>2500</v>
      </c>
      <c r="F43" s="79">
        <v>8800</v>
      </c>
      <c r="G43" s="79">
        <f t="shared" si="0"/>
        <v>11300</v>
      </c>
    </row>
    <row r="44" spans="1:7" ht="15">
      <c r="A44" s="149"/>
      <c r="B44" s="150"/>
      <c r="C44" s="147"/>
      <c r="D44" s="142" t="s">
        <v>128</v>
      </c>
      <c r="E44" s="145">
        <f>E46</f>
        <v>45000</v>
      </c>
      <c r="F44" s="145">
        <f>F46</f>
        <v>20000</v>
      </c>
      <c r="G44" s="145">
        <f t="shared" si="0"/>
        <v>65000</v>
      </c>
    </row>
    <row r="45" spans="1:7" ht="15">
      <c r="A45" s="98"/>
      <c r="B45" s="99"/>
      <c r="C45" s="100"/>
      <c r="D45" s="78" t="s">
        <v>13</v>
      </c>
      <c r="E45" s="42">
        <v>45000</v>
      </c>
      <c r="F45" s="42">
        <v>20000</v>
      </c>
      <c r="G45" s="42">
        <f t="shared" si="0"/>
        <v>65000</v>
      </c>
    </row>
    <row r="46" spans="1:7" ht="15">
      <c r="A46" s="101">
        <v>3</v>
      </c>
      <c r="B46" s="76"/>
      <c r="C46" s="86"/>
      <c r="D46" s="87" t="s">
        <v>32</v>
      </c>
      <c r="E46" s="92">
        <v>45000</v>
      </c>
      <c r="F46" s="92">
        <f>F47</f>
        <v>20000</v>
      </c>
      <c r="G46" s="92">
        <f t="shared" si="0"/>
        <v>65000</v>
      </c>
    </row>
    <row r="47" spans="1:7" ht="15">
      <c r="A47" s="101"/>
      <c r="B47" s="97">
        <v>32</v>
      </c>
      <c r="C47" s="86"/>
      <c r="D47" s="87" t="s">
        <v>37</v>
      </c>
      <c r="E47" s="92">
        <f>SUM(E48:E48)</f>
        <v>45000</v>
      </c>
      <c r="F47" s="92">
        <v>20000</v>
      </c>
      <c r="G47" s="92">
        <f t="shared" si="0"/>
        <v>65000</v>
      </c>
    </row>
    <row r="48" spans="1:7" ht="15">
      <c r="A48" s="102"/>
      <c r="B48" s="76"/>
      <c r="C48" s="90">
        <v>323</v>
      </c>
      <c r="D48" s="91" t="s">
        <v>40</v>
      </c>
      <c r="E48" s="79">
        <v>45000</v>
      </c>
      <c r="F48" s="79">
        <v>20000</v>
      </c>
      <c r="G48" s="79">
        <f t="shared" si="0"/>
        <v>65000</v>
      </c>
    </row>
    <row r="49" spans="1:7" ht="15">
      <c r="A49" s="146"/>
      <c r="B49" s="144"/>
      <c r="C49" s="147"/>
      <c r="D49" s="142" t="s">
        <v>219</v>
      </c>
      <c r="E49" s="145">
        <f>E51</f>
        <v>40000</v>
      </c>
      <c r="F49" s="145">
        <f>F51</f>
        <v>10000</v>
      </c>
      <c r="G49" s="148">
        <f t="shared" si="0"/>
        <v>50000</v>
      </c>
    </row>
    <row r="50" spans="1:7" ht="15">
      <c r="A50" s="94"/>
      <c r="B50" s="95"/>
      <c r="C50" s="82"/>
      <c r="D50" s="78" t="s">
        <v>13</v>
      </c>
      <c r="E50" s="42">
        <v>40000</v>
      </c>
      <c r="F50" s="42">
        <v>1000</v>
      </c>
      <c r="G50" s="42">
        <v>50000</v>
      </c>
    </row>
    <row r="51" spans="1:7" ht="15">
      <c r="A51" s="84">
        <v>3</v>
      </c>
      <c r="B51" s="85"/>
      <c r="C51" s="86"/>
      <c r="D51" s="87" t="s">
        <v>32</v>
      </c>
      <c r="E51" s="92">
        <f>E52+E54</f>
        <v>40000</v>
      </c>
      <c r="F51" s="92">
        <f>SUM(F52+F54)</f>
        <v>10000</v>
      </c>
      <c r="G51" s="92">
        <f t="shared" si="0"/>
        <v>50000</v>
      </c>
    </row>
    <row r="52" spans="1:7" ht="15">
      <c r="A52" s="84"/>
      <c r="B52" s="88">
        <v>32</v>
      </c>
      <c r="C52" s="86"/>
      <c r="D52" s="87" t="s">
        <v>37</v>
      </c>
      <c r="E52" s="92">
        <v>25000</v>
      </c>
      <c r="F52" s="92">
        <v>10000</v>
      </c>
      <c r="G52" s="92">
        <f t="shared" si="0"/>
        <v>35000</v>
      </c>
    </row>
    <row r="53" spans="1:7" ht="15">
      <c r="A53" s="84"/>
      <c r="B53" s="85"/>
      <c r="C53" s="90">
        <v>329</v>
      </c>
      <c r="D53" s="91" t="s">
        <v>42</v>
      </c>
      <c r="E53" s="104">
        <v>25000</v>
      </c>
      <c r="F53" s="104">
        <v>10000</v>
      </c>
      <c r="G53" s="104">
        <f t="shared" si="0"/>
        <v>35000</v>
      </c>
    </row>
    <row r="54" spans="1:7" ht="15">
      <c r="A54" s="96"/>
      <c r="B54" s="97">
        <v>38</v>
      </c>
      <c r="C54" s="86"/>
      <c r="D54" s="87" t="s">
        <v>47</v>
      </c>
      <c r="E54" s="92">
        <v>15000</v>
      </c>
      <c r="F54" s="92">
        <v>0</v>
      </c>
      <c r="G54" s="92">
        <f t="shared" si="0"/>
        <v>15000</v>
      </c>
    </row>
    <row r="55" spans="1:7" ht="15">
      <c r="A55" s="96"/>
      <c r="B55" s="76"/>
      <c r="C55" s="90">
        <v>381</v>
      </c>
      <c r="D55" s="91" t="s">
        <v>48</v>
      </c>
      <c r="E55" s="79">
        <v>15000</v>
      </c>
      <c r="F55" s="79">
        <v>0</v>
      </c>
      <c r="G55" s="79">
        <f t="shared" si="0"/>
        <v>15000</v>
      </c>
    </row>
    <row r="56" spans="1:7" ht="15">
      <c r="A56" s="149"/>
      <c r="B56" s="150"/>
      <c r="C56" s="147"/>
      <c r="D56" s="142" t="s">
        <v>129</v>
      </c>
      <c r="E56" s="145">
        <f>E58</f>
        <v>40000</v>
      </c>
      <c r="F56" s="145">
        <f>F58</f>
        <v>38700</v>
      </c>
      <c r="G56" s="145">
        <f t="shared" si="0"/>
        <v>78700</v>
      </c>
    </row>
    <row r="57" spans="1:7" s="1" customFormat="1" ht="15">
      <c r="A57" s="98"/>
      <c r="B57" s="99"/>
      <c r="C57" s="100"/>
      <c r="D57" s="78" t="s">
        <v>13</v>
      </c>
      <c r="E57" s="42">
        <v>40000</v>
      </c>
      <c r="F57" s="42">
        <v>38700</v>
      </c>
      <c r="G57" s="42">
        <f t="shared" si="0"/>
        <v>78700</v>
      </c>
    </row>
    <row r="58" spans="1:7" ht="15">
      <c r="A58" s="101">
        <v>3</v>
      </c>
      <c r="B58" s="76"/>
      <c r="C58" s="86"/>
      <c r="D58" s="87" t="s">
        <v>32</v>
      </c>
      <c r="E58" s="92">
        <v>40000</v>
      </c>
      <c r="F58" s="92">
        <v>38700</v>
      </c>
      <c r="G58" s="92">
        <f t="shared" si="0"/>
        <v>78700</v>
      </c>
    </row>
    <row r="59" spans="1:7" ht="15">
      <c r="A59" s="101"/>
      <c r="B59" s="97">
        <v>32</v>
      </c>
      <c r="C59" s="86"/>
      <c r="D59" s="87" t="s">
        <v>37</v>
      </c>
      <c r="E59" s="92">
        <f>SUM(E60:E61)</f>
        <v>40000</v>
      </c>
      <c r="F59" s="92">
        <f>SUM(F60:F61)</f>
        <v>38700</v>
      </c>
      <c r="G59" s="92">
        <f t="shared" si="0"/>
        <v>78700</v>
      </c>
    </row>
    <row r="60" spans="1:7" ht="15">
      <c r="A60" s="101"/>
      <c r="B60" s="97"/>
      <c r="C60" s="176">
        <v>323</v>
      </c>
      <c r="D60" s="91" t="s">
        <v>40</v>
      </c>
      <c r="E60" s="104">
        <v>5000</v>
      </c>
      <c r="F60" s="104">
        <v>3000</v>
      </c>
      <c r="G60" s="104">
        <f t="shared" si="0"/>
        <v>8000</v>
      </c>
    </row>
    <row r="61" spans="1:7" ht="15">
      <c r="A61" s="102"/>
      <c r="B61" s="76"/>
      <c r="C61" s="90">
        <v>329</v>
      </c>
      <c r="D61" s="91" t="s">
        <v>42</v>
      </c>
      <c r="E61" s="79">
        <v>35000</v>
      </c>
      <c r="F61" s="79">
        <v>35700</v>
      </c>
      <c r="G61" s="79">
        <f t="shared" si="0"/>
        <v>70700</v>
      </c>
    </row>
    <row r="62" spans="1:7" ht="15">
      <c r="A62" s="149"/>
      <c r="B62" s="150"/>
      <c r="C62" s="147"/>
      <c r="D62" s="142" t="s">
        <v>130</v>
      </c>
      <c r="E62" s="145">
        <f>E64</f>
        <v>20000</v>
      </c>
      <c r="F62" s="145">
        <f>F64</f>
        <v>10000</v>
      </c>
      <c r="G62" s="145">
        <f t="shared" si="0"/>
        <v>30000</v>
      </c>
    </row>
    <row r="63" spans="1:7" ht="15">
      <c r="A63" s="98"/>
      <c r="B63" s="99"/>
      <c r="C63" s="100"/>
      <c r="D63" s="78" t="s">
        <v>13</v>
      </c>
      <c r="E63" s="42">
        <v>20000</v>
      </c>
      <c r="F63" s="42">
        <v>10000</v>
      </c>
      <c r="G63" s="42">
        <f t="shared" si="0"/>
        <v>30000</v>
      </c>
    </row>
    <row r="64" spans="1:7" ht="15">
      <c r="A64" s="101">
        <v>3</v>
      </c>
      <c r="B64" s="76"/>
      <c r="C64" s="86"/>
      <c r="D64" s="87" t="s">
        <v>32</v>
      </c>
      <c r="E64" s="92">
        <v>20000</v>
      </c>
      <c r="F64" s="92">
        <f>F65</f>
        <v>10000</v>
      </c>
      <c r="G64" s="92">
        <f t="shared" si="0"/>
        <v>30000</v>
      </c>
    </row>
    <row r="65" spans="1:7" ht="15">
      <c r="A65" s="101"/>
      <c r="B65" s="97">
        <v>32</v>
      </c>
      <c r="C65" s="86"/>
      <c r="D65" s="87" t="s">
        <v>37</v>
      </c>
      <c r="E65" s="92">
        <f>SUM(E66:E66)</f>
        <v>20000</v>
      </c>
      <c r="F65" s="92">
        <v>10000</v>
      </c>
      <c r="G65" s="92">
        <f t="shared" si="0"/>
        <v>30000</v>
      </c>
    </row>
    <row r="66" spans="1:7" ht="15">
      <c r="A66" s="102"/>
      <c r="B66" s="76"/>
      <c r="C66" s="90">
        <v>329</v>
      </c>
      <c r="D66" s="91" t="s">
        <v>42</v>
      </c>
      <c r="E66" s="79">
        <v>20000</v>
      </c>
      <c r="F66" s="79">
        <v>10000</v>
      </c>
      <c r="G66" s="79">
        <f t="shared" si="0"/>
        <v>30000</v>
      </c>
    </row>
    <row r="67" spans="1:7" ht="15">
      <c r="A67" s="173"/>
      <c r="B67" s="174"/>
      <c r="C67" s="174"/>
      <c r="D67" s="175" t="s">
        <v>131</v>
      </c>
      <c r="E67" s="261">
        <f>E69</f>
        <v>50000</v>
      </c>
      <c r="F67" s="261">
        <f>F69</f>
        <v>-38000</v>
      </c>
      <c r="G67" s="261">
        <f t="shared" si="0"/>
        <v>12000</v>
      </c>
    </row>
    <row r="68" spans="1:7" ht="15">
      <c r="A68" s="72"/>
      <c r="B68" s="73"/>
      <c r="C68" s="73"/>
      <c r="D68" s="78" t="s">
        <v>194</v>
      </c>
      <c r="E68" s="79">
        <v>50000</v>
      </c>
      <c r="F68" s="79">
        <v>-38000</v>
      </c>
      <c r="G68" s="79">
        <f t="shared" si="0"/>
        <v>12000</v>
      </c>
    </row>
    <row r="69" spans="1:7" ht="15">
      <c r="A69" s="72">
        <v>3</v>
      </c>
      <c r="B69" s="73"/>
      <c r="C69" s="73"/>
      <c r="D69" s="87" t="s">
        <v>32</v>
      </c>
      <c r="E69" s="79">
        <v>50000</v>
      </c>
      <c r="F69" s="79">
        <v>-38000</v>
      </c>
      <c r="G69" s="79">
        <f t="shared" si="0"/>
        <v>12000</v>
      </c>
    </row>
    <row r="70" spans="1:7" ht="15">
      <c r="A70" s="72"/>
      <c r="B70" s="73">
        <v>38</v>
      </c>
      <c r="C70" s="73"/>
      <c r="D70" s="78" t="s">
        <v>47</v>
      </c>
      <c r="E70" s="79">
        <v>50000</v>
      </c>
      <c r="F70" s="79">
        <v>-38000</v>
      </c>
      <c r="G70" s="79">
        <f t="shared" si="0"/>
        <v>12000</v>
      </c>
    </row>
    <row r="71" spans="1:7" ht="15">
      <c r="A71" s="72"/>
      <c r="B71" s="73"/>
      <c r="C71" s="73">
        <v>381</v>
      </c>
      <c r="D71" s="78" t="s">
        <v>48</v>
      </c>
      <c r="E71" s="79">
        <v>50000</v>
      </c>
      <c r="F71" s="79">
        <v>-38000</v>
      </c>
      <c r="G71" s="79">
        <f t="shared" si="0"/>
        <v>12000</v>
      </c>
    </row>
    <row r="72" spans="1:7" ht="15">
      <c r="A72" s="173"/>
      <c r="B72" s="174"/>
      <c r="C72" s="174"/>
      <c r="D72" s="175" t="s">
        <v>132</v>
      </c>
      <c r="E72" s="261">
        <f>E74</f>
        <v>200000</v>
      </c>
      <c r="F72" s="261">
        <f>F74</f>
        <v>-110000</v>
      </c>
      <c r="G72" s="261">
        <f t="shared" si="0"/>
        <v>90000</v>
      </c>
    </row>
    <row r="73" spans="1:7" ht="15">
      <c r="A73" s="72"/>
      <c r="B73" s="73"/>
      <c r="C73" s="73"/>
      <c r="D73" s="78" t="s">
        <v>13</v>
      </c>
      <c r="E73" s="79">
        <v>200000</v>
      </c>
      <c r="F73" s="79">
        <v>-110000</v>
      </c>
      <c r="G73" s="79">
        <f t="shared" si="0"/>
        <v>90000</v>
      </c>
    </row>
    <row r="74" spans="1:7" ht="15">
      <c r="A74" s="72">
        <v>5</v>
      </c>
      <c r="B74" s="73"/>
      <c r="C74" s="73"/>
      <c r="D74" s="78" t="s">
        <v>96</v>
      </c>
      <c r="E74" s="79">
        <v>200000</v>
      </c>
      <c r="F74" s="79">
        <v>-110000</v>
      </c>
      <c r="G74" s="79">
        <f aca="true" t="shared" si="1" ref="G74:G140">SUM(E74+F74)</f>
        <v>90000</v>
      </c>
    </row>
    <row r="75" spans="1:7" ht="15">
      <c r="A75" s="72"/>
      <c r="B75" s="73">
        <v>53</v>
      </c>
      <c r="C75" s="73"/>
      <c r="D75" s="78" t="s">
        <v>97</v>
      </c>
      <c r="E75" s="79">
        <v>200000</v>
      </c>
      <c r="F75" s="79">
        <v>-110000</v>
      </c>
      <c r="G75" s="79">
        <f t="shared" si="1"/>
        <v>90000</v>
      </c>
    </row>
    <row r="76" spans="1:7" ht="15">
      <c r="A76" s="72"/>
      <c r="B76" s="73"/>
      <c r="C76" s="73">
        <v>532</v>
      </c>
      <c r="D76" s="78" t="s">
        <v>98</v>
      </c>
      <c r="E76" s="79">
        <v>200000</v>
      </c>
      <c r="F76" s="79">
        <v>-110000</v>
      </c>
      <c r="G76" s="79">
        <f t="shared" si="1"/>
        <v>90000</v>
      </c>
    </row>
    <row r="77" spans="1:7" ht="23.25" customHeight="1">
      <c r="A77" s="161"/>
      <c r="B77" s="152"/>
      <c r="C77" s="162"/>
      <c r="D77" s="163" t="s">
        <v>65</v>
      </c>
      <c r="E77" s="155">
        <f>E78</f>
        <v>26940994</v>
      </c>
      <c r="F77" s="155">
        <f>F78</f>
        <v>-13499494</v>
      </c>
      <c r="G77" s="155">
        <f t="shared" si="1"/>
        <v>13441500</v>
      </c>
    </row>
    <row r="78" spans="1:7" ht="21" customHeight="1">
      <c r="A78" s="135"/>
      <c r="B78" s="158"/>
      <c r="C78" s="159"/>
      <c r="D78" s="160" t="s">
        <v>66</v>
      </c>
      <c r="E78" s="136">
        <f>E80+E111+E164+E227+E349+E361+E374+E391+E420+E427+E437</f>
        <v>26940994</v>
      </c>
      <c r="F78" s="136">
        <f>F80+F111+F164+F227+F349+F361+F374+F391+F420+F427+F437</f>
        <v>-13499494</v>
      </c>
      <c r="G78" s="136">
        <f t="shared" si="1"/>
        <v>13441500</v>
      </c>
    </row>
    <row r="79" spans="1:7" ht="15">
      <c r="A79" s="96"/>
      <c r="B79" s="76"/>
      <c r="C79" s="77"/>
      <c r="D79" s="78" t="s">
        <v>63</v>
      </c>
      <c r="E79" s="79"/>
      <c r="F79" s="79"/>
      <c r="G79" s="79"/>
    </row>
    <row r="80" spans="1:7" ht="25.5" customHeight="1">
      <c r="A80" s="327"/>
      <c r="B80" s="328"/>
      <c r="C80" s="324"/>
      <c r="D80" s="325" t="s">
        <v>117</v>
      </c>
      <c r="E80" s="329">
        <f>E81+E96+E102</f>
        <v>385500</v>
      </c>
      <c r="F80" s="329">
        <f>F81+F96+F102</f>
        <v>5000</v>
      </c>
      <c r="G80" s="329">
        <f t="shared" si="1"/>
        <v>390500</v>
      </c>
    </row>
    <row r="81" spans="1:7" ht="19.5" customHeight="1">
      <c r="A81" s="149"/>
      <c r="B81" s="150"/>
      <c r="C81" s="169"/>
      <c r="D81" s="142" t="s">
        <v>113</v>
      </c>
      <c r="E81" s="145">
        <f>E84</f>
        <v>295000</v>
      </c>
      <c r="F81" s="145">
        <f>F84</f>
        <v>47500</v>
      </c>
      <c r="G81" s="145">
        <f t="shared" si="1"/>
        <v>342500</v>
      </c>
    </row>
    <row r="82" spans="1:7" ht="15">
      <c r="A82" s="96"/>
      <c r="B82" s="76"/>
      <c r="C82" s="82"/>
      <c r="D82" s="78" t="s">
        <v>13</v>
      </c>
      <c r="E82" s="92">
        <v>269000</v>
      </c>
      <c r="F82" s="92">
        <v>34500</v>
      </c>
      <c r="G82" s="92">
        <f t="shared" si="1"/>
        <v>303500</v>
      </c>
    </row>
    <row r="83" spans="1:7" ht="15">
      <c r="A83" s="96"/>
      <c r="B83" s="76"/>
      <c r="C83" s="82"/>
      <c r="D83" s="78" t="s">
        <v>194</v>
      </c>
      <c r="E83" s="92">
        <v>11000</v>
      </c>
      <c r="F83" s="92">
        <v>13000</v>
      </c>
      <c r="G83" s="92">
        <f t="shared" si="1"/>
        <v>24000</v>
      </c>
    </row>
    <row r="84" spans="1:7" ht="15">
      <c r="A84" s="75">
        <v>3</v>
      </c>
      <c r="B84" s="97"/>
      <c r="C84" s="86"/>
      <c r="D84" s="87" t="s">
        <v>32</v>
      </c>
      <c r="E84" s="92">
        <f>E85+E89+E94</f>
        <v>295000</v>
      </c>
      <c r="F84" s="92">
        <f>F85+F89+F94</f>
        <v>47500</v>
      </c>
      <c r="G84" s="92">
        <f t="shared" si="1"/>
        <v>342500</v>
      </c>
    </row>
    <row r="85" spans="1:7" ht="15">
      <c r="A85" s="96"/>
      <c r="B85" s="97">
        <v>31</v>
      </c>
      <c r="C85" s="86"/>
      <c r="D85" s="87" t="s">
        <v>33</v>
      </c>
      <c r="E85" s="92">
        <f>E86+E87+E88</f>
        <v>193000</v>
      </c>
      <c r="F85" s="92">
        <f>F86+F87+F88</f>
        <v>-24500</v>
      </c>
      <c r="G85" s="92">
        <f t="shared" si="1"/>
        <v>168500</v>
      </c>
    </row>
    <row r="86" spans="1:7" ht="15">
      <c r="A86" s="96"/>
      <c r="B86" s="97"/>
      <c r="C86" s="90">
        <v>311</v>
      </c>
      <c r="D86" s="91" t="s">
        <v>34</v>
      </c>
      <c r="E86" s="79">
        <v>160000</v>
      </c>
      <c r="F86" s="79">
        <v>-20000</v>
      </c>
      <c r="G86" s="79">
        <f t="shared" si="1"/>
        <v>140000</v>
      </c>
    </row>
    <row r="87" spans="1:7" ht="15">
      <c r="A87" s="96"/>
      <c r="B87" s="76"/>
      <c r="C87" s="90">
        <v>312</v>
      </c>
      <c r="D87" s="91" t="s">
        <v>35</v>
      </c>
      <c r="E87" s="79">
        <v>5000</v>
      </c>
      <c r="F87" s="79">
        <v>0</v>
      </c>
      <c r="G87" s="79">
        <f t="shared" si="1"/>
        <v>5000</v>
      </c>
    </row>
    <row r="88" spans="1:7" ht="15">
      <c r="A88" s="96"/>
      <c r="B88" s="97"/>
      <c r="C88" s="90">
        <v>313</v>
      </c>
      <c r="D88" s="91" t="s">
        <v>36</v>
      </c>
      <c r="E88" s="79">
        <v>28000</v>
      </c>
      <c r="F88" s="79">
        <v>-4500</v>
      </c>
      <c r="G88" s="79">
        <f t="shared" si="1"/>
        <v>23500</v>
      </c>
    </row>
    <row r="89" spans="1:7" ht="15">
      <c r="A89" s="96"/>
      <c r="B89" s="97">
        <v>32</v>
      </c>
      <c r="C89" s="86"/>
      <c r="D89" s="87" t="s">
        <v>37</v>
      </c>
      <c r="E89" s="92">
        <f>E90+E91+E92+E93</f>
        <v>96000</v>
      </c>
      <c r="F89" s="92">
        <f>F90+F91+F92+F93</f>
        <v>72000</v>
      </c>
      <c r="G89" s="92">
        <f t="shared" si="1"/>
        <v>168000</v>
      </c>
    </row>
    <row r="90" spans="1:7" ht="15">
      <c r="A90" s="96"/>
      <c r="B90" s="76"/>
      <c r="C90" s="90">
        <v>321</v>
      </c>
      <c r="D90" s="91" t="s">
        <v>38</v>
      </c>
      <c r="E90" s="79">
        <v>5000</v>
      </c>
      <c r="F90" s="79">
        <v>0</v>
      </c>
      <c r="G90" s="79">
        <f t="shared" si="1"/>
        <v>5000</v>
      </c>
    </row>
    <row r="91" spans="1:7" ht="15">
      <c r="A91" s="96"/>
      <c r="B91" s="76"/>
      <c r="C91" s="90">
        <v>322</v>
      </c>
      <c r="D91" s="91" t="s">
        <v>39</v>
      </c>
      <c r="E91" s="79">
        <v>20000</v>
      </c>
      <c r="F91" s="79">
        <v>-5000</v>
      </c>
      <c r="G91" s="79">
        <f t="shared" si="1"/>
        <v>15000</v>
      </c>
    </row>
    <row r="92" spans="1:7" ht="15">
      <c r="A92" s="96"/>
      <c r="B92" s="76"/>
      <c r="C92" s="90">
        <v>323</v>
      </c>
      <c r="D92" s="91" t="s">
        <v>40</v>
      </c>
      <c r="E92" s="79">
        <v>60000</v>
      </c>
      <c r="F92" s="79">
        <v>75000</v>
      </c>
      <c r="G92" s="79">
        <f t="shared" si="1"/>
        <v>135000</v>
      </c>
    </row>
    <row r="93" spans="1:7" ht="18" customHeight="1">
      <c r="A93" s="96"/>
      <c r="B93" s="76"/>
      <c r="C93" s="90">
        <v>324</v>
      </c>
      <c r="D93" s="91" t="s">
        <v>83</v>
      </c>
      <c r="E93" s="79">
        <v>11000</v>
      </c>
      <c r="F93" s="79">
        <v>2000</v>
      </c>
      <c r="G93" s="79">
        <f t="shared" si="1"/>
        <v>13000</v>
      </c>
    </row>
    <row r="94" spans="1:7" ht="15">
      <c r="A94" s="96"/>
      <c r="B94" s="97">
        <v>34</v>
      </c>
      <c r="C94" s="86"/>
      <c r="D94" s="87" t="s">
        <v>43</v>
      </c>
      <c r="E94" s="92">
        <f>E95</f>
        <v>6000</v>
      </c>
      <c r="F94" s="92">
        <v>0</v>
      </c>
      <c r="G94" s="92">
        <f t="shared" si="1"/>
        <v>6000</v>
      </c>
    </row>
    <row r="95" spans="1:7" ht="15">
      <c r="A95" s="96"/>
      <c r="B95" s="76"/>
      <c r="C95" s="90">
        <v>343</v>
      </c>
      <c r="D95" s="91" t="s">
        <v>44</v>
      </c>
      <c r="E95" s="79">
        <v>6000</v>
      </c>
      <c r="F95" s="79">
        <v>0</v>
      </c>
      <c r="G95" s="79">
        <f t="shared" si="1"/>
        <v>6000</v>
      </c>
    </row>
    <row r="96" spans="1:7" ht="18.75" customHeight="1">
      <c r="A96" s="335"/>
      <c r="B96" s="336"/>
      <c r="C96" s="337"/>
      <c r="D96" s="338" t="s">
        <v>119</v>
      </c>
      <c r="E96" s="339">
        <f>E98</f>
        <v>47000</v>
      </c>
      <c r="F96" s="339">
        <f>F98</f>
        <v>-37000</v>
      </c>
      <c r="G96" s="339">
        <f t="shared" si="1"/>
        <v>10000</v>
      </c>
    </row>
    <row r="97" spans="1:7" ht="19.5" customHeight="1">
      <c r="A97" s="98"/>
      <c r="B97" s="99"/>
      <c r="C97" s="100"/>
      <c r="D97" s="78" t="s">
        <v>13</v>
      </c>
      <c r="E97" s="42">
        <v>47000</v>
      </c>
      <c r="F97" s="42">
        <v>-37000</v>
      </c>
      <c r="G97" s="42">
        <f t="shared" si="1"/>
        <v>10000</v>
      </c>
    </row>
    <row r="98" spans="1:7" ht="15">
      <c r="A98" s="75">
        <v>4</v>
      </c>
      <c r="B98" s="76"/>
      <c r="C98" s="86"/>
      <c r="D98" s="87" t="s">
        <v>50</v>
      </c>
      <c r="E98" s="92">
        <f>E99</f>
        <v>47000</v>
      </c>
      <c r="F98" s="92">
        <f>F99</f>
        <v>-37000</v>
      </c>
      <c r="G98" s="92">
        <f t="shared" si="1"/>
        <v>10000</v>
      </c>
    </row>
    <row r="99" spans="1:7" ht="15">
      <c r="A99" s="96"/>
      <c r="B99" s="97">
        <v>42</v>
      </c>
      <c r="C99" s="86"/>
      <c r="D99" s="87" t="s">
        <v>67</v>
      </c>
      <c r="E99" s="92">
        <f>E100+E101</f>
        <v>47000</v>
      </c>
      <c r="F99" s="92">
        <f>F100+F101</f>
        <v>-37000</v>
      </c>
      <c r="G99" s="92">
        <f t="shared" si="1"/>
        <v>10000</v>
      </c>
    </row>
    <row r="100" spans="1:7" ht="15">
      <c r="A100" s="96"/>
      <c r="B100" s="76"/>
      <c r="C100" s="90">
        <v>422</v>
      </c>
      <c r="D100" s="91" t="s">
        <v>55</v>
      </c>
      <c r="E100" s="79">
        <v>5000</v>
      </c>
      <c r="F100" s="79">
        <v>5000</v>
      </c>
      <c r="G100" s="79">
        <f t="shared" si="1"/>
        <v>10000</v>
      </c>
    </row>
    <row r="101" spans="1:7" ht="15">
      <c r="A101" s="96"/>
      <c r="B101" s="76"/>
      <c r="C101" s="90">
        <v>426</v>
      </c>
      <c r="D101" s="91" t="s">
        <v>56</v>
      </c>
      <c r="E101" s="79">
        <v>42000</v>
      </c>
      <c r="F101" s="79">
        <v>-42000</v>
      </c>
      <c r="G101" s="79">
        <f t="shared" si="1"/>
        <v>0</v>
      </c>
    </row>
    <row r="102" spans="1:7" ht="15">
      <c r="A102" s="247"/>
      <c r="B102" s="248"/>
      <c r="C102" s="248"/>
      <c r="D102" s="249" t="s">
        <v>114</v>
      </c>
      <c r="E102" s="145">
        <f>E104</f>
        <v>43500</v>
      </c>
      <c r="F102" s="145">
        <f>F104</f>
        <v>-5500</v>
      </c>
      <c r="G102" s="145">
        <f t="shared" si="1"/>
        <v>38000</v>
      </c>
    </row>
    <row r="103" spans="1:7" ht="15">
      <c r="A103" s="96"/>
      <c r="B103" s="76"/>
      <c r="C103" s="97"/>
      <c r="D103" s="87" t="s">
        <v>194</v>
      </c>
      <c r="E103" s="92">
        <v>43500</v>
      </c>
      <c r="F103" s="92">
        <v>0</v>
      </c>
      <c r="G103" s="79">
        <v>38000</v>
      </c>
    </row>
    <row r="104" spans="1:7" ht="15">
      <c r="A104" s="75">
        <v>3</v>
      </c>
      <c r="B104" s="97"/>
      <c r="C104" s="97"/>
      <c r="D104" s="87" t="s">
        <v>32</v>
      </c>
      <c r="E104" s="92">
        <f>E105+E108</f>
        <v>43500</v>
      </c>
      <c r="F104" s="92">
        <f>F105+F108</f>
        <v>-5500</v>
      </c>
      <c r="G104" s="92">
        <f t="shared" si="1"/>
        <v>38000</v>
      </c>
    </row>
    <row r="105" spans="1:7" ht="15">
      <c r="A105" s="75"/>
      <c r="B105" s="97">
        <v>31</v>
      </c>
      <c r="C105" s="97"/>
      <c r="D105" s="87" t="s">
        <v>33</v>
      </c>
      <c r="E105" s="92">
        <f>SUM(E106:E107)</f>
        <v>36500</v>
      </c>
      <c r="F105" s="92">
        <f>SUM(F106:F107)</f>
        <v>0</v>
      </c>
      <c r="G105" s="92">
        <f t="shared" si="1"/>
        <v>36500</v>
      </c>
    </row>
    <row r="106" spans="1:7" ht="15">
      <c r="A106" s="96"/>
      <c r="B106" s="76"/>
      <c r="C106" s="76">
        <v>311</v>
      </c>
      <c r="D106" s="91" t="s">
        <v>34</v>
      </c>
      <c r="E106" s="79">
        <v>31000</v>
      </c>
      <c r="F106" s="79">
        <v>0</v>
      </c>
      <c r="G106" s="79">
        <f t="shared" si="1"/>
        <v>31000</v>
      </c>
    </row>
    <row r="107" spans="1:7" ht="15">
      <c r="A107" s="96"/>
      <c r="B107" s="76"/>
      <c r="C107" s="76">
        <v>313</v>
      </c>
      <c r="D107" s="91" t="s">
        <v>68</v>
      </c>
      <c r="E107" s="79">
        <v>5500</v>
      </c>
      <c r="F107" s="79">
        <v>0</v>
      </c>
      <c r="G107" s="79">
        <f t="shared" si="1"/>
        <v>5500</v>
      </c>
    </row>
    <row r="108" spans="1:7" ht="15">
      <c r="A108" s="75"/>
      <c r="B108" s="97">
        <v>32</v>
      </c>
      <c r="C108" s="97"/>
      <c r="D108" s="87" t="s">
        <v>37</v>
      </c>
      <c r="E108" s="92">
        <v>7000</v>
      </c>
      <c r="F108" s="92">
        <v>-5500</v>
      </c>
      <c r="G108" s="92">
        <f t="shared" si="1"/>
        <v>1500</v>
      </c>
    </row>
    <row r="109" spans="1:7" ht="15">
      <c r="A109" s="96"/>
      <c r="B109" s="76"/>
      <c r="C109" s="76">
        <v>321</v>
      </c>
      <c r="D109" s="91" t="s">
        <v>69</v>
      </c>
      <c r="E109" s="79">
        <v>7000</v>
      </c>
      <c r="F109" s="79">
        <v>-5500</v>
      </c>
      <c r="G109" s="79">
        <f t="shared" si="1"/>
        <v>1500</v>
      </c>
    </row>
    <row r="110" spans="1:7" ht="23.25" customHeight="1">
      <c r="A110" s="96"/>
      <c r="B110" s="76"/>
      <c r="C110" s="76"/>
      <c r="D110" s="78" t="s">
        <v>70</v>
      </c>
      <c r="E110" s="79"/>
      <c r="F110" s="79"/>
      <c r="G110" s="79">
        <f t="shared" si="1"/>
        <v>0</v>
      </c>
    </row>
    <row r="111" spans="1:7" ht="24.75" customHeight="1">
      <c r="A111" s="330"/>
      <c r="B111" s="328"/>
      <c r="C111" s="328"/>
      <c r="D111" s="325" t="s">
        <v>118</v>
      </c>
      <c r="E111" s="331">
        <f>E112+E118+E124+E129+E135+E141+E147+E153+E158</f>
        <v>490000</v>
      </c>
      <c r="F111" s="331">
        <f>F112+F118+F124+F129+F135+F141+F147+F153+F158</f>
        <v>150550</v>
      </c>
      <c r="G111" s="331">
        <f t="shared" si="1"/>
        <v>640550</v>
      </c>
    </row>
    <row r="112" spans="1:7" ht="21.75" customHeight="1">
      <c r="A112" s="254"/>
      <c r="B112" s="255"/>
      <c r="C112" s="255"/>
      <c r="D112" s="256" t="s">
        <v>115</v>
      </c>
      <c r="E112" s="257">
        <f>E114</f>
        <v>70000</v>
      </c>
      <c r="F112" s="257">
        <f>F114</f>
        <v>25000</v>
      </c>
      <c r="G112" s="257">
        <f t="shared" si="1"/>
        <v>95000</v>
      </c>
    </row>
    <row r="113" spans="1:7" ht="15">
      <c r="A113" s="96"/>
      <c r="B113" s="76"/>
      <c r="C113" s="76"/>
      <c r="D113" s="78" t="s">
        <v>91</v>
      </c>
      <c r="E113" s="92">
        <v>70000</v>
      </c>
      <c r="F113" s="92">
        <v>25000</v>
      </c>
      <c r="G113" s="92">
        <f t="shared" si="1"/>
        <v>95000</v>
      </c>
    </row>
    <row r="114" spans="1:7" ht="15">
      <c r="A114" s="75">
        <v>3</v>
      </c>
      <c r="B114" s="76"/>
      <c r="C114" s="76"/>
      <c r="D114" s="87" t="s">
        <v>32</v>
      </c>
      <c r="E114" s="92">
        <f>E115</f>
        <v>70000</v>
      </c>
      <c r="F114" s="92">
        <f>F115</f>
        <v>25000</v>
      </c>
      <c r="G114" s="92">
        <f t="shared" si="1"/>
        <v>95000</v>
      </c>
    </row>
    <row r="115" spans="1:7" ht="15">
      <c r="A115" s="96"/>
      <c r="B115" s="97">
        <v>32</v>
      </c>
      <c r="C115" s="76"/>
      <c r="D115" s="87" t="s">
        <v>37</v>
      </c>
      <c r="E115" s="92">
        <f>E116+E117</f>
        <v>70000</v>
      </c>
      <c r="F115" s="92">
        <f>F116+F117</f>
        <v>25000</v>
      </c>
      <c r="G115" s="92">
        <f t="shared" si="1"/>
        <v>95000</v>
      </c>
    </row>
    <row r="116" spans="1:7" ht="15">
      <c r="A116" s="96"/>
      <c r="B116" s="76"/>
      <c r="C116" s="90">
        <v>322</v>
      </c>
      <c r="D116" s="91" t="s">
        <v>39</v>
      </c>
      <c r="E116" s="79">
        <v>20000</v>
      </c>
      <c r="F116" s="79">
        <v>-15000</v>
      </c>
      <c r="G116" s="79">
        <f t="shared" si="1"/>
        <v>5000</v>
      </c>
    </row>
    <row r="117" spans="1:7" ht="15">
      <c r="A117" s="96"/>
      <c r="B117" s="76"/>
      <c r="C117" s="76">
        <v>323</v>
      </c>
      <c r="D117" s="91" t="s">
        <v>40</v>
      </c>
      <c r="E117" s="79">
        <v>50000</v>
      </c>
      <c r="F117" s="79">
        <v>40000</v>
      </c>
      <c r="G117" s="79">
        <f t="shared" si="1"/>
        <v>90000</v>
      </c>
    </row>
    <row r="118" spans="1:7" ht="20.25" customHeight="1">
      <c r="A118" s="258"/>
      <c r="B118" s="255"/>
      <c r="C118" s="255"/>
      <c r="D118" s="256" t="s">
        <v>126</v>
      </c>
      <c r="E118" s="257">
        <f>E120</f>
        <v>20000</v>
      </c>
      <c r="F118" s="257">
        <f>F120</f>
        <v>35000</v>
      </c>
      <c r="G118" s="257">
        <f t="shared" si="1"/>
        <v>55000</v>
      </c>
    </row>
    <row r="119" spans="1:7" ht="15">
      <c r="A119" s="96"/>
      <c r="B119" s="76"/>
      <c r="C119" s="76"/>
      <c r="D119" s="78" t="s">
        <v>91</v>
      </c>
      <c r="E119" s="92">
        <v>20000</v>
      </c>
      <c r="F119" s="92">
        <v>35000</v>
      </c>
      <c r="G119" s="92">
        <f t="shared" si="1"/>
        <v>55000</v>
      </c>
    </row>
    <row r="120" spans="1:7" ht="15">
      <c r="A120" s="75">
        <v>3</v>
      </c>
      <c r="B120" s="76"/>
      <c r="C120" s="76"/>
      <c r="D120" s="87" t="s">
        <v>32</v>
      </c>
      <c r="E120" s="92">
        <f>E121</f>
        <v>20000</v>
      </c>
      <c r="F120" s="92">
        <f>F121</f>
        <v>35000</v>
      </c>
      <c r="G120" s="92">
        <f t="shared" si="1"/>
        <v>55000</v>
      </c>
    </row>
    <row r="121" spans="1:7" ht="15">
      <c r="A121" s="96"/>
      <c r="B121" s="97">
        <v>32</v>
      </c>
      <c r="C121" s="76"/>
      <c r="D121" s="87" t="s">
        <v>37</v>
      </c>
      <c r="E121" s="92">
        <f>E122+E123</f>
        <v>20000</v>
      </c>
      <c r="F121" s="92">
        <f>F122+F123</f>
        <v>35000</v>
      </c>
      <c r="G121" s="92">
        <f t="shared" si="1"/>
        <v>55000</v>
      </c>
    </row>
    <row r="122" spans="1:7" ht="15">
      <c r="A122" s="96"/>
      <c r="B122" s="97"/>
      <c r="C122" s="90">
        <v>322</v>
      </c>
      <c r="D122" s="91" t="s">
        <v>39</v>
      </c>
      <c r="E122" s="104">
        <v>5000</v>
      </c>
      <c r="F122" s="104">
        <v>0</v>
      </c>
      <c r="G122" s="92">
        <f t="shared" si="1"/>
        <v>5000</v>
      </c>
    </row>
    <row r="123" spans="1:7" ht="15">
      <c r="A123" s="96"/>
      <c r="B123" s="76"/>
      <c r="C123" s="76">
        <v>323</v>
      </c>
      <c r="D123" s="91" t="s">
        <v>40</v>
      </c>
      <c r="E123" s="79">
        <v>15000</v>
      </c>
      <c r="F123" s="79">
        <v>35000</v>
      </c>
      <c r="G123" s="79">
        <f t="shared" si="1"/>
        <v>50000</v>
      </c>
    </row>
    <row r="124" spans="1:7" ht="22.5" customHeight="1">
      <c r="A124" s="258"/>
      <c r="B124" s="255"/>
      <c r="C124" s="255"/>
      <c r="D124" s="256" t="s">
        <v>133</v>
      </c>
      <c r="E124" s="257">
        <f>E126</f>
        <v>35000</v>
      </c>
      <c r="F124" s="257">
        <f>F126</f>
        <v>45000</v>
      </c>
      <c r="G124" s="257">
        <f t="shared" si="1"/>
        <v>80000</v>
      </c>
    </row>
    <row r="125" spans="1:7" ht="15">
      <c r="A125" s="96"/>
      <c r="B125" s="76"/>
      <c r="C125" s="76"/>
      <c r="D125" s="78" t="s">
        <v>91</v>
      </c>
      <c r="E125" s="92">
        <v>35000</v>
      </c>
      <c r="F125" s="92">
        <v>45000</v>
      </c>
      <c r="G125" s="92">
        <f t="shared" si="1"/>
        <v>80000</v>
      </c>
    </row>
    <row r="126" spans="1:7" ht="15">
      <c r="A126" s="75">
        <v>3</v>
      </c>
      <c r="B126" s="76"/>
      <c r="C126" s="76"/>
      <c r="D126" s="87" t="s">
        <v>32</v>
      </c>
      <c r="E126" s="92">
        <f>E127</f>
        <v>35000</v>
      </c>
      <c r="F126" s="92">
        <f>F127</f>
        <v>45000</v>
      </c>
      <c r="G126" s="92">
        <f t="shared" si="1"/>
        <v>80000</v>
      </c>
    </row>
    <row r="127" spans="1:7" ht="15">
      <c r="A127" s="96"/>
      <c r="B127" s="97">
        <v>32</v>
      </c>
      <c r="C127" s="76"/>
      <c r="D127" s="87" t="s">
        <v>37</v>
      </c>
      <c r="E127" s="92">
        <f>E128</f>
        <v>35000</v>
      </c>
      <c r="F127" s="92">
        <f>F128</f>
        <v>45000</v>
      </c>
      <c r="G127" s="92">
        <f t="shared" si="1"/>
        <v>80000</v>
      </c>
    </row>
    <row r="128" spans="1:7" ht="15">
      <c r="A128" s="96"/>
      <c r="B128" s="76"/>
      <c r="C128" s="76">
        <v>323</v>
      </c>
      <c r="D128" s="91" t="s">
        <v>40</v>
      </c>
      <c r="E128" s="79">
        <v>35000</v>
      </c>
      <c r="F128" s="79">
        <v>45000</v>
      </c>
      <c r="G128" s="79">
        <f t="shared" si="1"/>
        <v>80000</v>
      </c>
    </row>
    <row r="129" spans="1:7" ht="21" customHeight="1">
      <c r="A129" s="258"/>
      <c r="B129" s="255"/>
      <c r="C129" s="255"/>
      <c r="D129" s="256" t="s">
        <v>134</v>
      </c>
      <c r="E129" s="257">
        <f>E131</f>
        <v>70000</v>
      </c>
      <c r="F129" s="257">
        <f>F131</f>
        <v>55000</v>
      </c>
      <c r="G129" s="257">
        <f t="shared" si="1"/>
        <v>125000</v>
      </c>
    </row>
    <row r="130" spans="1:7" ht="15">
      <c r="A130" s="96"/>
      <c r="B130" s="76"/>
      <c r="C130" s="76"/>
      <c r="D130" s="78" t="s">
        <v>91</v>
      </c>
      <c r="E130" s="92">
        <v>70000</v>
      </c>
      <c r="F130" s="92">
        <v>55000</v>
      </c>
      <c r="G130" s="92">
        <f t="shared" si="1"/>
        <v>125000</v>
      </c>
    </row>
    <row r="131" spans="1:7" ht="15">
      <c r="A131" s="75">
        <v>3</v>
      </c>
      <c r="B131" s="76"/>
      <c r="C131" s="76"/>
      <c r="D131" s="87" t="s">
        <v>32</v>
      </c>
      <c r="E131" s="92">
        <f>E132</f>
        <v>70000</v>
      </c>
      <c r="F131" s="92">
        <f>F132</f>
        <v>55000</v>
      </c>
      <c r="G131" s="92">
        <f t="shared" si="1"/>
        <v>125000</v>
      </c>
    </row>
    <row r="132" spans="1:7" ht="15">
      <c r="A132" s="96"/>
      <c r="B132" s="97">
        <v>32</v>
      </c>
      <c r="C132" s="76"/>
      <c r="D132" s="87" t="s">
        <v>37</v>
      </c>
      <c r="E132" s="92">
        <f>E133+E134</f>
        <v>70000</v>
      </c>
      <c r="F132" s="92">
        <f>F133+F134</f>
        <v>55000</v>
      </c>
      <c r="G132" s="92">
        <f t="shared" si="1"/>
        <v>125000</v>
      </c>
    </row>
    <row r="133" spans="1:7" ht="15">
      <c r="A133" s="96"/>
      <c r="B133" s="97"/>
      <c r="C133" s="76">
        <v>322</v>
      </c>
      <c r="D133" s="91" t="s">
        <v>39</v>
      </c>
      <c r="E133" s="104">
        <v>5000</v>
      </c>
      <c r="F133" s="104">
        <v>10000</v>
      </c>
      <c r="G133" s="104">
        <f t="shared" si="1"/>
        <v>15000</v>
      </c>
    </row>
    <row r="134" spans="1:7" ht="15">
      <c r="A134" s="96"/>
      <c r="B134" s="76"/>
      <c r="C134" s="76">
        <v>323</v>
      </c>
      <c r="D134" s="91" t="s">
        <v>40</v>
      </c>
      <c r="E134" s="79">
        <v>65000</v>
      </c>
      <c r="F134" s="79">
        <v>45000</v>
      </c>
      <c r="G134" s="105">
        <f t="shared" si="1"/>
        <v>110000</v>
      </c>
    </row>
    <row r="135" spans="1:7" ht="21.75" customHeight="1">
      <c r="A135" s="258"/>
      <c r="B135" s="255"/>
      <c r="C135" s="255"/>
      <c r="D135" s="256" t="s">
        <v>135</v>
      </c>
      <c r="E135" s="257">
        <f>E137</f>
        <v>90000</v>
      </c>
      <c r="F135" s="257">
        <f>F137</f>
        <v>20000</v>
      </c>
      <c r="G135" s="257">
        <f t="shared" si="1"/>
        <v>110000</v>
      </c>
    </row>
    <row r="136" spans="1:7" ht="15">
      <c r="A136" s="96"/>
      <c r="B136" s="76"/>
      <c r="C136" s="76"/>
      <c r="D136" s="78" t="s">
        <v>91</v>
      </c>
      <c r="E136" s="92">
        <v>90000</v>
      </c>
      <c r="F136" s="92">
        <v>20000</v>
      </c>
      <c r="G136" s="92">
        <f t="shared" si="1"/>
        <v>110000</v>
      </c>
    </row>
    <row r="137" spans="1:7" ht="15">
      <c r="A137" s="75">
        <v>3</v>
      </c>
      <c r="B137" s="76"/>
      <c r="C137" s="76"/>
      <c r="D137" s="87" t="s">
        <v>32</v>
      </c>
      <c r="E137" s="92">
        <f>E138</f>
        <v>90000</v>
      </c>
      <c r="F137" s="92">
        <f>F138</f>
        <v>20000</v>
      </c>
      <c r="G137" s="92">
        <f t="shared" si="1"/>
        <v>110000</v>
      </c>
    </row>
    <row r="138" spans="1:7" ht="15">
      <c r="A138" s="96"/>
      <c r="B138" s="97">
        <v>32</v>
      </c>
      <c r="C138" s="76"/>
      <c r="D138" s="87" t="s">
        <v>37</v>
      </c>
      <c r="E138" s="92">
        <f>E139+E140</f>
        <v>90000</v>
      </c>
      <c r="F138" s="92">
        <f>F139+F140</f>
        <v>20000</v>
      </c>
      <c r="G138" s="92">
        <f t="shared" si="1"/>
        <v>110000</v>
      </c>
    </row>
    <row r="139" spans="1:7" ht="15">
      <c r="A139" s="96"/>
      <c r="B139" s="312"/>
      <c r="C139" s="312">
        <v>322</v>
      </c>
      <c r="D139" s="91" t="s">
        <v>39</v>
      </c>
      <c r="E139" s="104">
        <v>2000</v>
      </c>
      <c r="F139" s="104">
        <v>0</v>
      </c>
      <c r="G139" s="104">
        <f>SUM(E139+F139)</f>
        <v>2000</v>
      </c>
    </row>
    <row r="140" spans="1:7" ht="15">
      <c r="A140" s="96"/>
      <c r="B140" s="76"/>
      <c r="C140" s="76">
        <v>323</v>
      </c>
      <c r="D140" s="91" t="s">
        <v>40</v>
      </c>
      <c r="E140" s="79">
        <v>88000</v>
      </c>
      <c r="F140" s="79">
        <v>20000</v>
      </c>
      <c r="G140" s="105">
        <f t="shared" si="1"/>
        <v>108000</v>
      </c>
    </row>
    <row r="141" spans="1:7" ht="21" customHeight="1">
      <c r="A141" s="258"/>
      <c r="B141" s="255"/>
      <c r="C141" s="255"/>
      <c r="D141" s="256" t="s">
        <v>136</v>
      </c>
      <c r="E141" s="257">
        <f>E144</f>
        <v>110000</v>
      </c>
      <c r="F141" s="257">
        <f>F144</f>
        <v>-30000</v>
      </c>
      <c r="G141" s="257">
        <f aca="true" t="shared" si="2" ref="G141:G208">SUM(E141+F141)</f>
        <v>80000</v>
      </c>
    </row>
    <row r="142" spans="1:7" ht="15">
      <c r="A142" s="96"/>
      <c r="B142" s="76"/>
      <c r="C142" s="76"/>
      <c r="D142" s="78" t="s">
        <v>91</v>
      </c>
      <c r="E142" s="92">
        <v>20000</v>
      </c>
      <c r="F142" s="92"/>
      <c r="G142" s="92">
        <f t="shared" si="2"/>
        <v>20000</v>
      </c>
    </row>
    <row r="143" spans="1:7" ht="15">
      <c r="A143" s="96"/>
      <c r="B143" s="76"/>
      <c r="C143" s="76"/>
      <c r="D143" s="78" t="s">
        <v>194</v>
      </c>
      <c r="E143" s="92">
        <v>90000</v>
      </c>
      <c r="F143" s="92">
        <v>-30000</v>
      </c>
      <c r="G143" s="92">
        <f t="shared" si="2"/>
        <v>60000</v>
      </c>
    </row>
    <row r="144" spans="1:7" ht="15">
      <c r="A144" s="75">
        <v>3</v>
      </c>
      <c r="B144" s="76"/>
      <c r="C144" s="76"/>
      <c r="D144" s="87" t="s">
        <v>32</v>
      </c>
      <c r="E144" s="92">
        <f>E145</f>
        <v>110000</v>
      </c>
      <c r="F144" s="92">
        <f>F145</f>
        <v>-30000</v>
      </c>
      <c r="G144" s="92">
        <f t="shared" si="2"/>
        <v>80000</v>
      </c>
    </row>
    <row r="145" spans="1:7" ht="15">
      <c r="A145" s="96"/>
      <c r="B145" s="97">
        <v>32</v>
      </c>
      <c r="C145" s="76"/>
      <c r="D145" s="87" t="s">
        <v>37</v>
      </c>
      <c r="E145" s="92">
        <f>E146</f>
        <v>110000</v>
      </c>
      <c r="F145" s="92">
        <f>F146</f>
        <v>-30000</v>
      </c>
      <c r="G145" s="92">
        <f t="shared" si="2"/>
        <v>80000</v>
      </c>
    </row>
    <row r="146" spans="1:7" ht="15">
      <c r="A146" s="96"/>
      <c r="B146" s="76"/>
      <c r="C146" s="76">
        <v>323</v>
      </c>
      <c r="D146" s="91" t="s">
        <v>40</v>
      </c>
      <c r="E146" s="79">
        <v>110000</v>
      </c>
      <c r="F146" s="79">
        <v>-30000</v>
      </c>
      <c r="G146" s="105">
        <f t="shared" si="2"/>
        <v>80000</v>
      </c>
    </row>
    <row r="147" spans="1:7" ht="23.25" customHeight="1">
      <c r="A147" s="258"/>
      <c r="B147" s="255"/>
      <c r="C147" s="255"/>
      <c r="D147" s="256" t="s">
        <v>137</v>
      </c>
      <c r="E147" s="257">
        <f>E149</f>
        <v>70000</v>
      </c>
      <c r="F147" s="257">
        <f>F149</f>
        <v>20000</v>
      </c>
      <c r="G147" s="257">
        <f t="shared" si="2"/>
        <v>90000</v>
      </c>
    </row>
    <row r="148" spans="1:7" ht="15">
      <c r="A148" s="96"/>
      <c r="B148" s="76"/>
      <c r="C148" s="76"/>
      <c r="D148" s="78" t="s">
        <v>91</v>
      </c>
      <c r="E148" s="92">
        <v>70000</v>
      </c>
      <c r="F148" s="92">
        <v>20000</v>
      </c>
      <c r="G148" s="92">
        <f t="shared" si="2"/>
        <v>90000</v>
      </c>
    </row>
    <row r="149" spans="1:7" ht="15">
      <c r="A149" s="75">
        <v>3</v>
      </c>
      <c r="B149" s="76"/>
      <c r="C149" s="76"/>
      <c r="D149" s="87" t="s">
        <v>32</v>
      </c>
      <c r="E149" s="92">
        <f>E150</f>
        <v>70000</v>
      </c>
      <c r="F149" s="92">
        <f>F150</f>
        <v>20000</v>
      </c>
      <c r="G149" s="92">
        <f t="shared" si="2"/>
        <v>90000</v>
      </c>
    </row>
    <row r="150" spans="1:7" ht="15">
      <c r="A150" s="96"/>
      <c r="B150" s="97">
        <v>32</v>
      </c>
      <c r="C150" s="76"/>
      <c r="D150" s="87" t="s">
        <v>37</v>
      </c>
      <c r="E150" s="92">
        <f>E151+E152</f>
        <v>70000</v>
      </c>
      <c r="F150" s="92">
        <f>F151+F152</f>
        <v>20000</v>
      </c>
      <c r="G150" s="92">
        <f t="shared" si="2"/>
        <v>90000</v>
      </c>
    </row>
    <row r="151" spans="1:7" ht="15">
      <c r="A151" s="96"/>
      <c r="B151" s="76"/>
      <c r="C151" s="76">
        <v>322</v>
      </c>
      <c r="D151" s="91" t="s">
        <v>39</v>
      </c>
      <c r="E151" s="79">
        <v>50000</v>
      </c>
      <c r="F151" s="79">
        <v>20000</v>
      </c>
      <c r="G151" s="105">
        <f t="shared" si="2"/>
        <v>70000</v>
      </c>
    </row>
    <row r="152" spans="1:7" ht="15">
      <c r="A152" s="96"/>
      <c r="B152" s="76"/>
      <c r="C152" s="76">
        <v>323</v>
      </c>
      <c r="D152" s="91" t="s">
        <v>40</v>
      </c>
      <c r="E152" s="79">
        <v>20000</v>
      </c>
      <c r="F152" s="79">
        <v>0</v>
      </c>
      <c r="G152" s="105">
        <f t="shared" si="2"/>
        <v>20000</v>
      </c>
    </row>
    <row r="153" spans="1:7" ht="25.5" customHeight="1">
      <c r="A153" s="258"/>
      <c r="B153" s="255"/>
      <c r="C153" s="255"/>
      <c r="D153" s="256" t="s">
        <v>138</v>
      </c>
      <c r="E153" s="257">
        <f>E155</f>
        <v>15000</v>
      </c>
      <c r="F153" s="257">
        <f>F155</f>
        <v>-14000</v>
      </c>
      <c r="G153" s="257">
        <f t="shared" si="2"/>
        <v>1000</v>
      </c>
    </row>
    <row r="154" spans="1:7" ht="15">
      <c r="A154" s="96"/>
      <c r="B154" s="76"/>
      <c r="C154" s="76"/>
      <c r="D154" s="78" t="s">
        <v>91</v>
      </c>
      <c r="E154" s="92">
        <v>15000</v>
      </c>
      <c r="F154" s="92">
        <v>-14000</v>
      </c>
      <c r="G154" s="92">
        <f t="shared" si="2"/>
        <v>1000</v>
      </c>
    </row>
    <row r="155" spans="1:7" ht="15">
      <c r="A155" s="75">
        <v>3</v>
      </c>
      <c r="B155" s="76"/>
      <c r="C155" s="76"/>
      <c r="D155" s="87" t="s">
        <v>32</v>
      </c>
      <c r="E155" s="92">
        <f>E156</f>
        <v>15000</v>
      </c>
      <c r="F155" s="92">
        <f>F156</f>
        <v>-14000</v>
      </c>
      <c r="G155" s="92">
        <f t="shared" si="2"/>
        <v>1000</v>
      </c>
    </row>
    <row r="156" spans="1:7" ht="15">
      <c r="A156" s="96"/>
      <c r="B156" s="97">
        <v>32</v>
      </c>
      <c r="C156" s="76"/>
      <c r="D156" s="87" t="s">
        <v>37</v>
      </c>
      <c r="E156" s="92">
        <f>E157</f>
        <v>15000</v>
      </c>
      <c r="F156" s="92">
        <v>-14000</v>
      </c>
      <c r="G156" s="92">
        <f t="shared" si="2"/>
        <v>1000</v>
      </c>
    </row>
    <row r="157" spans="1:7" ht="15">
      <c r="A157" s="96"/>
      <c r="B157" s="76"/>
      <c r="C157" s="76">
        <v>323</v>
      </c>
      <c r="D157" s="91" t="s">
        <v>40</v>
      </c>
      <c r="E157" s="79">
        <v>15000</v>
      </c>
      <c r="F157" s="79">
        <v>-14000</v>
      </c>
      <c r="G157" s="105">
        <f t="shared" si="2"/>
        <v>1000</v>
      </c>
    </row>
    <row r="158" spans="1:7" ht="15">
      <c r="A158" s="258"/>
      <c r="B158" s="255"/>
      <c r="C158" s="255"/>
      <c r="D158" s="256" t="s">
        <v>139</v>
      </c>
      <c r="E158" s="257">
        <f>E160</f>
        <v>10000</v>
      </c>
      <c r="F158" s="257">
        <v>-5450</v>
      </c>
      <c r="G158" s="257">
        <f t="shared" si="2"/>
        <v>4550</v>
      </c>
    </row>
    <row r="159" spans="1:7" ht="15">
      <c r="A159" s="96"/>
      <c r="B159" s="76"/>
      <c r="C159" s="76"/>
      <c r="D159" s="78" t="s">
        <v>91</v>
      </c>
      <c r="E159" s="92">
        <v>10000</v>
      </c>
      <c r="F159" s="92">
        <v>-5450</v>
      </c>
      <c r="G159" s="92">
        <f t="shared" si="2"/>
        <v>4550</v>
      </c>
    </row>
    <row r="160" spans="1:7" ht="15">
      <c r="A160" s="75">
        <v>3</v>
      </c>
      <c r="B160" s="76"/>
      <c r="C160" s="76"/>
      <c r="D160" s="87" t="s">
        <v>32</v>
      </c>
      <c r="E160" s="92">
        <f>E161</f>
        <v>10000</v>
      </c>
      <c r="F160" s="92">
        <f>F161</f>
        <v>-5450</v>
      </c>
      <c r="G160" s="92">
        <f t="shared" si="2"/>
        <v>4550</v>
      </c>
    </row>
    <row r="161" spans="1:7" ht="15">
      <c r="A161" s="96"/>
      <c r="B161" s="97">
        <v>32</v>
      </c>
      <c r="C161" s="76"/>
      <c r="D161" s="87" t="s">
        <v>37</v>
      </c>
      <c r="E161" s="92">
        <f>E162</f>
        <v>10000</v>
      </c>
      <c r="F161" s="92">
        <v>-5450</v>
      </c>
      <c r="G161" s="92">
        <f t="shared" si="2"/>
        <v>4550</v>
      </c>
    </row>
    <row r="162" spans="1:7" ht="15">
      <c r="A162" s="96"/>
      <c r="B162" s="76"/>
      <c r="C162" s="76">
        <v>323</v>
      </c>
      <c r="D162" s="91" t="s">
        <v>40</v>
      </c>
      <c r="E162" s="79">
        <v>10000</v>
      </c>
      <c r="F162" s="79">
        <v>-5450</v>
      </c>
      <c r="G162" s="105">
        <f t="shared" si="2"/>
        <v>4550</v>
      </c>
    </row>
    <row r="163" spans="1:7" ht="27.75" customHeight="1">
      <c r="A163" s="96"/>
      <c r="B163" s="76"/>
      <c r="C163" s="76"/>
      <c r="D163" s="78" t="s">
        <v>70</v>
      </c>
      <c r="E163" s="79"/>
      <c r="F163" s="79"/>
      <c r="G163" s="79">
        <f t="shared" si="2"/>
        <v>0</v>
      </c>
    </row>
    <row r="164" spans="1:7" ht="29.25" customHeight="1">
      <c r="A164" s="332"/>
      <c r="B164" s="333"/>
      <c r="C164" s="333"/>
      <c r="D164" s="325" t="s">
        <v>140</v>
      </c>
      <c r="E164" s="334">
        <f>E165+E172+E177+E183+E193+E198+E203+E211+E216+E221</f>
        <v>18784494</v>
      </c>
      <c r="F164" s="334">
        <f>F165+F172+F177+F183+F193+F198+F203+F211+F216+F221</f>
        <v>-7992794</v>
      </c>
      <c r="G164" s="334">
        <f t="shared" si="2"/>
        <v>10791700</v>
      </c>
    </row>
    <row r="165" spans="1:7" ht="21.75" customHeight="1">
      <c r="A165" s="340"/>
      <c r="B165" s="341"/>
      <c r="C165" s="341"/>
      <c r="D165" s="342" t="s">
        <v>141</v>
      </c>
      <c r="E165" s="343">
        <f>E169</f>
        <v>4000000</v>
      </c>
      <c r="F165" s="343">
        <f>F169</f>
        <v>0</v>
      </c>
      <c r="G165" s="343">
        <f t="shared" si="2"/>
        <v>4000000</v>
      </c>
    </row>
    <row r="166" spans="1:7" ht="15">
      <c r="A166" s="96"/>
      <c r="B166" s="76"/>
      <c r="C166" s="76"/>
      <c r="D166" s="78" t="s">
        <v>195</v>
      </c>
      <c r="E166" s="42">
        <v>3984500</v>
      </c>
      <c r="F166" s="42">
        <v>0</v>
      </c>
      <c r="G166" s="42">
        <f t="shared" si="2"/>
        <v>3984500</v>
      </c>
    </row>
    <row r="167" spans="1:7" ht="15">
      <c r="A167" s="96"/>
      <c r="B167" s="76"/>
      <c r="C167" s="76"/>
      <c r="D167" s="78" t="s">
        <v>196</v>
      </c>
      <c r="E167" s="42">
        <v>500</v>
      </c>
      <c r="F167" s="42">
        <v>0</v>
      </c>
      <c r="G167" s="42">
        <f t="shared" si="2"/>
        <v>500</v>
      </c>
    </row>
    <row r="168" spans="1:7" ht="15">
      <c r="A168" s="96"/>
      <c r="B168" s="76"/>
      <c r="C168" s="76"/>
      <c r="D168" s="78" t="s">
        <v>199</v>
      </c>
      <c r="E168" s="42">
        <v>15000</v>
      </c>
      <c r="F168" s="42">
        <v>0</v>
      </c>
      <c r="G168" s="42">
        <f t="shared" si="2"/>
        <v>15000</v>
      </c>
    </row>
    <row r="169" spans="1:7" ht="15">
      <c r="A169" s="75">
        <v>4</v>
      </c>
      <c r="B169" s="76"/>
      <c r="C169" s="76"/>
      <c r="D169" s="87" t="s">
        <v>50</v>
      </c>
      <c r="E169" s="42">
        <f>E170</f>
        <v>4000000</v>
      </c>
      <c r="F169" s="42">
        <v>0</v>
      </c>
      <c r="G169" s="42">
        <f t="shared" si="2"/>
        <v>4000000</v>
      </c>
    </row>
    <row r="170" spans="1:7" ht="15">
      <c r="A170" s="96"/>
      <c r="B170" s="106">
        <v>42</v>
      </c>
      <c r="C170" s="76"/>
      <c r="D170" s="87" t="s">
        <v>71</v>
      </c>
      <c r="E170" s="42">
        <f>E171</f>
        <v>4000000</v>
      </c>
      <c r="F170" s="42">
        <v>0</v>
      </c>
      <c r="G170" s="42">
        <f t="shared" si="2"/>
        <v>4000000</v>
      </c>
    </row>
    <row r="171" spans="1:7" ht="15">
      <c r="A171" s="96"/>
      <c r="B171" s="107"/>
      <c r="C171" s="76">
        <v>421</v>
      </c>
      <c r="D171" s="91" t="s">
        <v>54</v>
      </c>
      <c r="E171" s="105">
        <v>4000000</v>
      </c>
      <c r="F171" s="105">
        <v>0</v>
      </c>
      <c r="G171" s="105">
        <f t="shared" si="2"/>
        <v>4000000</v>
      </c>
    </row>
    <row r="172" spans="1:7" ht="21" customHeight="1">
      <c r="A172" s="340"/>
      <c r="B172" s="341"/>
      <c r="C172" s="341"/>
      <c r="D172" s="342" t="s">
        <v>142</v>
      </c>
      <c r="E172" s="343">
        <f>E174</f>
        <v>3454494</v>
      </c>
      <c r="F172" s="343">
        <f>F174</f>
        <v>-3454494</v>
      </c>
      <c r="G172" s="343">
        <f t="shared" si="2"/>
        <v>0</v>
      </c>
    </row>
    <row r="173" spans="1:7" ht="15">
      <c r="A173" s="96"/>
      <c r="B173" s="76"/>
      <c r="C173" s="76"/>
      <c r="D173" s="78" t="s">
        <v>195</v>
      </c>
      <c r="E173" s="42">
        <f aca="true" t="shared" si="3" ref="E173:F175">E174</f>
        <v>3454494</v>
      </c>
      <c r="F173" s="42">
        <f t="shared" si="3"/>
        <v>-3454494</v>
      </c>
      <c r="G173" s="42">
        <f t="shared" si="2"/>
        <v>0</v>
      </c>
    </row>
    <row r="174" spans="1:7" ht="15">
      <c r="A174" s="75">
        <v>4</v>
      </c>
      <c r="B174" s="76"/>
      <c r="C174" s="76"/>
      <c r="D174" s="87" t="s">
        <v>50</v>
      </c>
      <c r="E174" s="42">
        <f t="shared" si="3"/>
        <v>3454494</v>
      </c>
      <c r="F174" s="42">
        <f t="shared" si="3"/>
        <v>-3454494</v>
      </c>
      <c r="G174" s="42">
        <f t="shared" si="2"/>
        <v>0</v>
      </c>
    </row>
    <row r="175" spans="1:7" ht="15">
      <c r="A175" s="96"/>
      <c r="B175" s="97">
        <v>42</v>
      </c>
      <c r="C175" s="76"/>
      <c r="D175" s="87" t="s">
        <v>72</v>
      </c>
      <c r="E175" s="42">
        <f t="shared" si="3"/>
        <v>3454494</v>
      </c>
      <c r="F175" s="42">
        <f t="shared" si="3"/>
        <v>-3454494</v>
      </c>
      <c r="G175" s="42">
        <f t="shared" si="2"/>
        <v>0</v>
      </c>
    </row>
    <row r="176" spans="1:7" ht="15.75" customHeight="1">
      <c r="A176" s="96"/>
      <c r="B176" s="76"/>
      <c r="C176" s="76">
        <v>421</v>
      </c>
      <c r="D176" s="91" t="s">
        <v>54</v>
      </c>
      <c r="E176" s="105">
        <v>3454494</v>
      </c>
      <c r="F176" s="105">
        <v>-3454494</v>
      </c>
      <c r="G176" s="105">
        <f t="shared" si="2"/>
        <v>0</v>
      </c>
    </row>
    <row r="177" spans="1:7" ht="15.75" customHeight="1">
      <c r="A177" s="340"/>
      <c r="B177" s="341"/>
      <c r="C177" s="341"/>
      <c r="D177" s="342" t="s">
        <v>143</v>
      </c>
      <c r="E177" s="343">
        <f>E180</f>
        <v>80000</v>
      </c>
      <c r="F177" s="343">
        <f>F180</f>
        <v>-80000</v>
      </c>
      <c r="G177" s="343">
        <f t="shared" si="2"/>
        <v>0</v>
      </c>
    </row>
    <row r="178" spans="1:7" ht="15.75" customHeight="1">
      <c r="A178" s="96"/>
      <c r="B178" s="76"/>
      <c r="C178" s="76"/>
      <c r="D178" s="78" t="s">
        <v>195</v>
      </c>
      <c r="E178" s="42">
        <v>79400</v>
      </c>
      <c r="F178" s="42">
        <v>-79400</v>
      </c>
      <c r="G178" s="42">
        <f t="shared" si="2"/>
        <v>0</v>
      </c>
    </row>
    <row r="179" spans="1:7" ht="15.75" customHeight="1">
      <c r="A179" s="96"/>
      <c r="B179" s="76"/>
      <c r="C179" s="76"/>
      <c r="D179" s="78" t="s">
        <v>196</v>
      </c>
      <c r="E179" s="42">
        <v>600</v>
      </c>
      <c r="F179" s="42">
        <v>-600</v>
      </c>
      <c r="G179" s="42">
        <f t="shared" si="2"/>
        <v>0</v>
      </c>
    </row>
    <row r="180" spans="1:7" ht="15.75" customHeight="1">
      <c r="A180" s="75">
        <v>4</v>
      </c>
      <c r="B180" s="76"/>
      <c r="C180" s="76"/>
      <c r="D180" s="87" t="s">
        <v>50</v>
      </c>
      <c r="E180" s="42">
        <f>E181</f>
        <v>80000</v>
      </c>
      <c r="F180" s="42">
        <f>F181</f>
        <v>-80000</v>
      </c>
      <c r="G180" s="42">
        <f t="shared" si="2"/>
        <v>0</v>
      </c>
    </row>
    <row r="181" spans="1:7" ht="15.75" customHeight="1">
      <c r="A181" s="96"/>
      <c r="B181" s="97">
        <v>42</v>
      </c>
      <c r="C181" s="76"/>
      <c r="D181" s="87" t="s">
        <v>53</v>
      </c>
      <c r="E181" s="42">
        <f>E182</f>
        <v>80000</v>
      </c>
      <c r="F181" s="42">
        <v>-80000</v>
      </c>
      <c r="G181" s="42">
        <f t="shared" si="2"/>
        <v>0</v>
      </c>
    </row>
    <row r="182" spans="1:7" ht="15.75" customHeight="1">
      <c r="A182" s="96"/>
      <c r="B182" s="76"/>
      <c r="C182" s="76">
        <v>426</v>
      </c>
      <c r="D182" s="91" t="s">
        <v>56</v>
      </c>
      <c r="E182" s="105">
        <v>80000</v>
      </c>
      <c r="F182" s="105">
        <v>-80000</v>
      </c>
      <c r="G182" s="105">
        <f t="shared" si="2"/>
        <v>0</v>
      </c>
    </row>
    <row r="183" spans="1:7" ht="15.75" customHeight="1">
      <c r="A183" s="340"/>
      <c r="B183" s="341"/>
      <c r="C183" s="341"/>
      <c r="D183" s="342" t="s">
        <v>144</v>
      </c>
      <c r="E183" s="343">
        <f>SUM(E185+E188)</f>
        <v>6400000</v>
      </c>
      <c r="F183" s="343">
        <f>SUM(F185+F188)</f>
        <v>147000</v>
      </c>
      <c r="G183" s="343">
        <f t="shared" si="2"/>
        <v>6547000</v>
      </c>
    </row>
    <row r="184" spans="1:7" ht="15.75" customHeight="1">
      <c r="A184" s="96"/>
      <c r="B184" s="76"/>
      <c r="C184" s="76"/>
      <c r="D184" s="78" t="s">
        <v>195</v>
      </c>
      <c r="E184" s="105">
        <v>6400000</v>
      </c>
      <c r="F184" s="105">
        <v>147000</v>
      </c>
      <c r="G184" s="105">
        <f t="shared" si="2"/>
        <v>6547000</v>
      </c>
    </row>
    <row r="185" spans="1:7" ht="15.75" customHeight="1">
      <c r="A185" s="75">
        <v>3</v>
      </c>
      <c r="B185" s="97"/>
      <c r="C185" s="76"/>
      <c r="D185" s="78" t="s">
        <v>32</v>
      </c>
      <c r="E185" s="105">
        <f>E186</f>
        <v>7000</v>
      </c>
      <c r="F185" s="105">
        <f>F186</f>
        <v>0</v>
      </c>
      <c r="G185" s="105">
        <f>SUM(E185+F185)</f>
        <v>7000</v>
      </c>
    </row>
    <row r="186" spans="1:7" ht="15.75" customHeight="1">
      <c r="A186" s="75"/>
      <c r="B186" s="97">
        <v>32</v>
      </c>
      <c r="C186" s="76"/>
      <c r="D186" s="78" t="s">
        <v>37</v>
      </c>
      <c r="E186" s="105">
        <v>7000</v>
      </c>
      <c r="F186" s="105">
        <v>0</v>
      </c>
      <c r="G186" s="105">
        <f>SUM(E186+F186)</f>
        <v>7000</v>
      </c>
    </row>
    <row r="187" spans="1:7" ht="15.75" customHeight="1">
      <c r="A187" s="96"/>
      <c r="B187" s="76"/>
      <c r="C187" s="76">
        <v>323</v>
      </c>
      <c r="D187" s="177" t="s">
        <v>40</v>
      </c>
      <c r="E187" s="313">
        <v>7000</v>
      </c>
      <c r="F187" s="313">
        <v>0</v>
      </c>
      <c r="G187" s="313">
        <f>SUM(E187+F187)</f>
        <v>7000</v>
      </c>
    </row>
    <row r="188" spans="1:7" ht="15.75" customHeight="1">
      <c r="A188" s="75">
        <v>4</v>
      </c>
      <c r="B188" s="76"/>
      <c r="C188" s="76"/>
      <c r="D188" s="87" t="s">
        <v>50</v>
      </c>
      <c r="E188" s="105">
        <f>E191</f>
        <v>6393000</v>
      </c>
      <c r="F188" s="105">
        <f>F189+F191</f>
        <v>147000</v>
      </c>
      <c r="G188" s="105">
        <f t="shared" si="2"/>
        <v>6540000</v>
      </c>
    </row>
    <row r="189" spans="1:7" ht="15.75" customHeight="1">
      <c r="A189" s="75"/>
      <c r="B189" s="97">
        <v>41</v>
      </c>
      <c r="C189" s="97"/>
      <c r="D189" s="87" t="s">
        <v>51</v>
      </c>
      <c r="E189" s="42">
        <v>0</v>
      </c>
      <c r="F189" s="42">
        <v>30000</v>
      </c>
      <c r="G189" s="42">
        <v>30000</v>
      </c>
    </row>
    <row r="190" spans="1:7" ht="15.75" customHeight="1">
      <c r="A190" s="75"/>
      <c r="B190" s="76"/>
      <c r="C190" s="76">
        <v>411</v>
      </c>
      <c r="D190" s="87" t="s">
        <v>73</v>
      </c>
      <c r="E190" s="105">
        <v>0</v>
      </c>
      <c r="F190" s="105">
        <v>30000</v>
      </c>
      <c r="G190" s="105">
        <v>30000</v>
      </c>
    </row>
    <row r="191" spans="1:7" ht="15.75" customHeight="1">
      <c r="A191" s="96"/>
      <c r="B191" s="97">
        <v>42</v>
      </c>
      <c r="C191" s="76"/>
      <c r="D191" s="87" t="s">
        <v>72</v>
      </c>
      <c r="E191" s="105">
        <f>E192</f>
        <v>6393000</v>
      </c>
      <c r="F191" s="105">
        <f>F192</f>
        <v>117000</v>
      </c>
      <c r="G191" s="105">
        <f t="shared" si="2"/>
        <v>6510000</v>
      </c>
    </row>
    <row r="192" spans="1:7" ht="15.75" customHeight="1">
      <c r="A192" s="96"/>
      <c r="B192" s="76"/>
      <c r="C192" s="76">
        <v>421</v>
      </c>
      <c r="D192" s="91" t="s">
        <v>54</v>
      </c>
      <c r="E192" s="105">
        <v>6393000</v>
      </c>
      <c r="F192" s="105">
        <v>117000</v>
      </c>
      <c r="G192" s="105">
        <f t="shared" si="2"/>
        <v>6510000</v>
      </c>
    </row>
    <row r="193" spans="1:7" ht="22.5" customHeight="1">
      <c r="A193" s="344"/>
      <c r="B193" s="345"/>
      <c r="C193" s="345"/>
      <c r="D193" s="346" t="s">
        <v>145</v>
      </c>
      <c r="E193" s="347">
        <v>500000</v>
      </c>
      <c r="F193" s="347">
        <v>-500000</v>
      </c>
      <c r="G193" s="347">
        <f t="shared" si="2"/>
        <v>0</v>
      </c>
    </row>
    <row r="194" spans="1:7" ht="15.75" customHeight="1">
      <c r="A194" s="72"/>
      <c r="B194" s="73"/>
      <c r="C194" s="73"/>
      <c r="D194" s="78" t="s">
        <v>195</v>
      </c>
      <c r="E194" s="79">
        <v>500000</v>
      </c>
      <c r="F194" s="79">
        <v>-500000</v>
      </c>
      <c r="G194" s="79">
        <f t="shared" si="2"/>
        <v>0</v>
      </c>
    </row>
    <row r="195" spans="1:7" ht="15.75" customHeight="1">
      <c r="A195" s="72">
        <v>3</v>
      </c>
      <c r="B195" s="73"/>
      <c r="C195" s="73"/>
      <c r="D195" s="78" t="s">
        <v>32</v>
      </c>
      <c r="E195" s="79">
        <v>500000</v>
      </c>
      <c r="F195" s="79">
        <v>-500000</v>
      </c>
      <c r="G195" s="79">
        <f t="shared" si="2"/>
        <v>0</v>
      </c>
    </row>
    <row r="196" spans="1:7" ht="15.75" customHeight="1">
      <c r="A196" s="72"/>
      <c r="B196" s="73">
        <v>38</v>
      </c>
      <c r="C196" s="73"/>
      <c r="D196" s="78" t="s">
        <v>47</v>
      </c>
      <c r="E196" s="79">
        <v>500000</v>
      </c>
      <c r="F196" s="79">
        <v>-500000</v>
      </c>
      <c r="G196" s="79">
        <f t="shared" si="2"/>
        <v>0</v>
      </c>
    </row>
    <row r="197" spans="1:7" ht="15.75" customHeight="1">
      <c r="A197" s="72"/>
      <c r="B197" s="73"/>
      <c r="C197" s="73">
        <v>386</v>
      </c>
      <c r="D197" s="177" t="s">
        <v>105</v>
      </c>
      <c r="E197" s="79">
        <v>500000</v>
      </c>
      <c r="F197" s="79">
        <v>-500000</v>
      </c>
      <c r="G197" s="79">
        <f t="shared" si="2"/>
        <v>0</v>
      </c>
    </row>
    <row r="198" spans="1:7" ht="22.5" customHeight="1">
      <c r="A198" s="340"/>
      <c r="B198" s="341"/>
      <c r="C198" s="341"/>
      <c r="D198" s="342" t="s">
        <v>146</v>
      </c>
      <c r="E198" s="343">
        <f>E200</f>
        <v>100000</v>
      </c>
      <c r="F198" s="343">
        <f>F200</f>
        <v>-100000</v>
      </c>
      <c r="G198" s="343">
        <f t="shared" si="2"/>
        <v>0</v>
      </c>
    </row>
    <row r="199" spans="1:7" ht="15.75" customHeight="1">
      <c r="A199" s="96"/>
      <c r="B199" s="76"/>
      <c r="C199" s="76"/>
      <c r="D199" s="78" t="s">
        <v>195</v>
      </c>
      <c r="E199" s="42">
        <v>100000</v>
      </c>
      <c r="F199" s="42">
        <v>-100000</v>
      </c>
      <c r="G199" s="42">
        <f t="shared" si="2"/>
        <v>0</v>
      </c>
    </row>
    <row r="200" spans="1:7" ht="15.75" customHeight="1">
      <c r="A200" s="75">
        <v>4</v>
      </c>
      <c r="B200" s="76"/>
      <c r="C200" s="76"/>
      <c r="D200" s="87" t="s">
        <v>50</v>
      </c>
      <c r="E200" s="42">
        <f>E201</f>
        <v>100000</v>
      </c>
      <c r="F200" s="42">
        <f>F201</f>
        <v>-100000</v>
      </c>
      <c r="G200" s="42">
        <f t="shared" si="2"/>
        <v>0</v>
      </c>
    </row>
    <row r="201" spans="1:7" ht="15.75" customHeight="1">
      <c r="A201" s="96"/>
      <c r="B201" s="97">
        <v>42</v>
      </c>
      <c r="C201" s="76"/>
      <c r="D201" s="87" t="s">
        <v>72</v>
      </c>
      <c r="E201" s="42">
        <f>E202</f>
        <v>100000</v>
      </c>
      <c r="F201" s="42">
        <v>-100000</v>
      </c>
      <c r="G201" s="42">
        <f t="shared" si="2"/>
        <v>0</v>
      </c>
    </row>
    <row r="202" spans="1:7" ht="15.75" customHeight="1">
      <c r="A202" s="96"/>
      <c r="B202" s="76"/>
      <c r="C202" s="76">
        <v>421</v>
      </c>
      <c r="D202" s="91" t="s">
        <v>54</v>
      </c>
      <c r="E202" s="105">
        <v>100000</v>
      </c>
      <c r="F202" s="105">
        <v>-100000</v>
      </c>
      <c r="G202" s="105">
        <f t="shared" si="2"/>
        <v>0</v>
      </c>
    </row>
    <row r="203" spans="1:7" ht="29.25" customHeight="1">
      <c r="A203" s="340"/>
      <c r="B203" s="341"/>
      <c r="C203" s="341"/>
      <c r="D203" s="342" t="s">
        <v>147</v>
      </c>
      <c r="E203" s="343">
        <f>E206</f>
        <v>100000</v>
      </c>
      <c r="F203" s="343">
        <f>F206</f>
        <v>-97300</v>
      </c>
      <c r="G203" s="343">
        <f t="shared" si="2"/>
        <v>2700</v>
      </c>
    </row>
    <row r="204" spans="1:7" ht="15.75" customHeight="1">
      <c r="A204" s="89"/>
      <c r="B204" s="85"/>
      <c r="C204" s="85"/>
      <c r="D204" s="78" t="s">
        <v>196</v>
      </c>
      <c r="E204" s="36">
        <v>68900</v>
      </c>
      <c r="F204" s="36">
        <v>-68900</v>
      </c>
      <c r="G204" s="36">
        <f t="shared" si="2"/>
        <v>0</v>
      </c>
    </row>
    <row r="205" spans="1:7" ht="15.75" customHeight="1">
      <c r="A205" s="89"/>
      <c r="B205" s="85"/>
      <c r="C205" s="85"/>
      <c r="D205" s="78" t="s">
        <v>13</v>
      </c>
      <c r="E205" s="36">
        <v>31100</v>
      </c>
      <c r="F205" s="36">
        <v>-28400</v>
      </c>
      <c r="G205" s="36">
        <f t="shared" si="2"/>
        <v>2700</v>
      </c>
    </row>
    <row r="206" spans="1:7" ht="15.75" customHeight="1">
      <c r="A206" s="84">
        <v>4</v>
      </c>
      <c r="B206" s="85"/>
      <c r="C206" s="85"/>
      <c r="D206" s="170" t="s">
        <v>50</v>
      </c>
      <c r="E206" s="36">
        <f>E207</f>
        <v>100000</v>
      </c>
      <c r="F206" s="36">
        <f>F207</f>
        <v>-97300</v>
      </c>
      <c r="G206" s="36">
        <f t="shared" si="2"/>
        <v>2700</v>
      </c>
    </row>
    <row r="207" spans="1:7" ht="16.5" customHeight="1">
      <c r="A207" s="89"/>
      <c r="B207" s="88">
        <v>42</v>
      </c>
      <c r="C207" s="85"/>
      <c r="D207" s="170" t="s">
        <v>53</v>
      </c>
      <c r="E207" s="36">
        <f>SUM(E208:E210)</f>
        <v>100000</v>
      </c>
      <c r="F207" s="36">
        <f>SUM(F208:F210)</f>
        <v>-97300</v>
      </c>
      <c r="G207" s="36">
        <f t="shared" si="2"/>
        <v>2700</v>
      </c>
    </row>
    <row r="208" spans="1:7" ht="15.75" customHeight="1">
      <c r="A208" s="89"/>
      <c r="B208" s="88"/>
      <c r="C208" s="85">
        <v>421</v>
      </c>
      <c r="D208" s="171" t="s">
        <v>54</v>
      </c>
      <c r="E208" s="172">
        <v>60000</v>
      </c>
      <c r="F208" s="172">
        <v>-60000</v>
      </c>
      <c r="G208" s="172">
        <f t="shared" si="2"/>
        <v>0</v>
      </c>
    </row>
    <row r="209" spans="1:7" ht="15.75" customHeight="1">
      <c r="A209" s="89"/>
      <c r="B209" s="85"/>
      <c r="C209" s="85">
        <v>422</v>
      </c>
      <c r="D209" s="171" t="s">
        <v>55</v>
      </c>
      <c r="E209" s="172">
        <v>20000</v>
      </c>
      <c r="F209" s="172">
        <v>-17300</v>
      </c>
      <c r="G209" s="172">
        <f aca="true" t="shared" si="4" ref="G209:G277">SUM(E209+F209)</f>
        <v>2700</v>
      </c>
    </row>
    <row r="210" spans="1:7" ht="15.75" customHeight="1">
      <c r="A210" s="89"/>
      <c r="B210" s="85"/>
      <c r="C210" s="85">
        <v>426</v>
      </c>
      <c r="D210" s="171" t="s">
        <v>56</v>
      </c>
      <c r="E210" s="172">
        <v>20000</v>
      </c>
      <c r="F210" s="172">
        <v>-20000</v>
      </c>
      <c r="G210" s="172">
        <f t="shared" si="4"/>
        <v>0</v>
      </c>
    </row>
    <row r="211" spans="1:7" ht="23.25" customHeight="1">
      <c r="A211" s="340"/>
      <c r="B211" s="341"/>
      <c r="C211" s="341"/>
      <c r="D211" s="342" t="s">
        <v>198</v>
      </c>
      <c r="E211" s="343">
        <f>E213</f>
        <v>50000</v>
      </c>
      <c r="F211" s="343">
        <f>F213</f>
        <v>-50000</v>
      </c>
      <c r="G211" s="343">
        <f t="shared" si="4"/>
        <v>0</v>
      </c>
    </row>
    <row r="212" spans="1:7" ht="15.75" customHeight="1">
      <c r="A212" s="89"/>
      <c r="B212" s="85"/>
      <c r="C212" s="85"/>
      <c r="D212" s="78" t="s">
        <v>194</v>
      </c>
      <c r="E212" s="36">
        <v>50000</v>
      </c>
      <c r="F212" s="36">
        <v>-50000</v>
      </c>
      <c r="G212" s="36">
        <f t="shared" si="4"/>
        <v>0</v>
      </c>
    </row>
    <row r="213" spans="1:7" ht="15.75" customHeight="1">
      <c r="A213" s="84">
        <v>4</v>
      </c>
      <c r="B213" s="85"/>
      <c r="C213" s="85"/>
      <c r="D213" s="170" t="s">
        <v>50</v>
      </c>
      <c r="E213" s="36">
        <f>E214</f>
        <v>50000</v>
      </c>
      <c r="F213" s="36">
        <f>F214</f>
        <v>-50000</v>
      </c>
      <c r="G213" s="36">
        <f t="shared" si="4"/>
        <v>0</v>
      </c>
    </row>
    <row r="214" spans="1:7" ht="15.75" customHeight="1">
      <c r="A214" s="89"/>
      <c r="B214" s="88">
        <v>42</v>
      </c>
      <c r="C214" s="85"/>
      <c r="D214" s="170" t="s">
        <v>53</v>
      </c>
      <c r="E214" s="36">
        <f>SUM(E215:E215)</f>
        <v>50000</v>
      </c>
      <c r="F214" s="36">
        <v>-50000</v>
      </c>
      <c r="G214" s="36">
        <f t="shared" si="4"/>
        <v>0</v>
      </c>
    </row>
    <row r="215" spans="1:7" ht="15.75" customHeight="1">
      <c r="A215" s="89"/>
      <c r="B215" s="85"/>
      <c r="C215" s="85">
        <v>426</v>
      </c>
      <c r="D215" s="171" t="s">
        <v>56</v>
      </c>
      <c r="E215" s="172">
        <v>50000</v>
      </c>
      <c r="F215" s="172">
        <v>-50000</v>
      </c>
      <c r="G215" s="172">
        <f t="shared" si="4"/>
        <v>0</v>
      </c>
    </row>
    <row r="216" spans="1:7" ht="19.5" customHeight="1">
      <c r="A216" s="340"/>
      <c r="B216" s="341"/>
      <c r="C216" s="341"/>
      <c r="D216" s="342" t="s">
        <v>218</v>
      </c>
      <c r="E216" s="343">
        <f>E218</f>
        <v>1100000</v>
      </c>
      <c r="F216" s="343">
        <f>F218</f>
        <v>-1020000</v>
      </c>
      <c r="G216" s="343">
        <f aca="true" t="shared" si="5" ref="G216:G225">SUM(E216+F216)</f>
        <v>80000</v>
      </c>
    </row>
    <row r="217" spans="1:7" ht="15.75" customHeight="1">
      <c r="A217" s="89"/>
      <c r="B217" s="85"/>
      <c r="C217" s="85"/>
      <c r="D217" s="78" t="s">
        <v>194</v>
      </c>
      <c r="E217" s="36">
        <v>1100000</v>
      </c>
      <c r="F217" s="36">
        <v>-1020000</v>
      </c>
      <c r="G217" s="36">
        <f t="shared" si="5"/>
        <v>80000</v>
      </c>
    </row>
    <row r="218" spans="1:7" ht="15.75" customHeight="1">
      <c r="A218" s="84">
        <v>4</v>
      </c>
      <c r="B218" s="85"/>
      <c r="C218" s="85"/>
      <c r="D218" s="170" t="s">
        <v>50</v>
      </c>
      <c r="E218" s="36">
        <f>E219</f>
        <v>1100000</v>
      </c>
      <c r="F218" s="36">
        <f>F219</f>
        <v>-1020000</v>
      </c>
      <c r="G218" s="36">
        <f t="shared" si="5"/>
        <v>80000</v>
      </c>
    </row>
    <row r="219" spans="1:7" ht="15.75" customHeight="1">
      <c r="A219" s="89"/>
      <c r="B219" s="88">
        <v>42</v>
      </c>
      <c r="C219" s="85"/>
      <c r="D219" s="170" t="s">
        <v>53</v>
      </c>
      <c r="E219" s="36">
        <f>SUM(E220:E220)</f>
        <v>1100000</v>
      </c>
      <c r="F219" s="36">
        <f>SUM(F220:F220)</f>
        <v>-1020000</v>
      </c>
      <c r="G219" s="36">
        <f t="shared" si="5"/>
        <v>80000</v>
      </c>
    </row>
    <row r="220" spans="1:7" ht="15.75" customHeight="1">
      <c r="A220" s="89"/>
      <c r="B220" s="85"/>
      <c r="C220" s="76">
        <v>421</v>
      </c>
      <c r="D220" s="91" t="s">
        <v>54</v>
      </c>
      <c r="E220" s="172">
        <v>1100000</v>
      </c>
      <c r="F220" s="172">
        <v>-1020000</v>
      </c>
      <c r="G220" s="172">
        <f t="shared" si="5"/>
        <v>80000</v>
      </c>
    </row>
    <row r="221" spans="1:7" ht="15.75" customHeight="1">
      <c r="A221" s="340"/>
      <c r="B221" s="341"/>
      <c r="C221" s="341"/>
      <c r="D221" s="342" t="s">
        <v>222</v>
      </c>
      <c r="E221" s="343">
        <f>E223</f>
        <v>3000000</v>
      </c>
      <c r="F221" s="343">
        <f>F223</f>
        <v>-2838000</v>
      </c>
      <c r="G221" s="343">
        <f t="shared" si="5"/>
        <v>162000</v>
      </c>
    </row>
    <row r="222" spans="1:7" ht="15.75" customHeight="1">
      <c r="A222" s="89"/>
      <c r="B222" s="85"/>
      <c r="C222" s="85"/>
      <c r="D222" s="78" t="s">
        <v>194</v>
      </c>
      <c r="E222" s="36">
        <v>3000000</v>
      </c>
      <c r="F222" s="36">
        <v>-2838000</v>
      </c>
      <c r="G222" s="36">
        <f t="shared" si="5"/>
        <v>162000</v>
      </c>
    </row>
    <row r="223" spans="1:7" ht="15.75" customHeight="1">
      <c r="A223" s="75">
        <v>4</v>
      </c>
      <c r="B223" s="76"/>
      <c r="C223" s="76"/>
      <c r="D223" s="87" t="s">
        <v>50</v>
      </c>
      <c r="E223" s="36">
        <f>E224</f>
        <v>3000000</v>
      </c>
      <c r="F223" s="36">
        <f>F224</f>
        <v>-2838000</v>
      </c>
      <c r="G223" s="36">
        <f t="shared" si="5"/>
        <v>162000</v>
      </c>
    </row>
    <row r="224" spans="1:7" ht="15.75" customHeight="1">
      <c r="A224" s="96"/>
      <c r="B224" s="97">
        <v>42</v>
      </c>
      <c r="C224" s="76"/>
      <c r="D224" s="87" t="s">
        <v>72</v>
      </c>
      <c r="E224" s="36">
        <f>SUM(E225:E225)</f>
        <v>3000000</v>
      </c>
      <c r="F224" s="36">
        <f>SUM(F225:F225)</f>
        <v>-2838000</v>
      </c>
      <c r="G224" s="36">
        <f t="shared" si="5"/>
        <v>162000</v>
      </c>
    </row>
    <row r="225" spans="1:7" ht="15.75" customHeight="1">
      <c r="A225" s="96"/>
      <c r="B225" s="76"/>
      <c r="C225" s="76">
        <v>421</v>
      </c>
      <c r="D225" s="91" t="s">
        <v>54</v>
      </c>
      <c r="E225" s="172">
        <v>3000000</v>
      </c>
      <c r="F225" s="172">
        <v>-2838000</v>
      </c>
      <c r="G225" s="172">
        <f t="shared" si="5"/>
        <v>162000</v>
      </c>
    </row>
    <row r="226" spans="1:7" ht="15.75" customHeight="1">
      <c r="A226" s="96"/>
      <c r="B226" s="76"/>
      <c r="C226" s="76"/>
      <c r="D226" s="78" t="s">
        <v>70</v>
      </c>
      <c r="E226" s="79"/>
      <c r="F226" s="79"/>
      <c r="G226" s="79"/>
    </row>
    <row r="227" spans="1:7" ht="27.75" customHeight="1">
      <c r="A227" s="327"/>
      <c r="B227" s="328"/>
      <c r="C227" s="328"/>
      <c r="D227" s="325" t="s">
        <v>148</v>
      </c>
      <c r="E227" s="331">
        <f>E228+E233+E241+E246+E251+E256+E261+E266+E274+E279+E284+E289+E294+E299+E306+E311+E316+E321+E326+E331+E336+E341</f>
        <v>5476000</v>
      </c>
      <c r="F227" s="331">
        <f>F228+F233+F241+F246+F251+F256+F261+F266+F274+F279+F284+F289+F294+F299+F306+F311+F316+F321+F326+F331+F336+F341</f>
        <v>-5103250</v>
      </c>
      <c r="G227" s="331">
        <f>G228+G233+G241+G246+G251+G256+G261+G266+G274+G279+G284+G289+G294+G299+G306+G311+G316+G321+G326+G331+G336+G341</f>
        <v>372750</v>
      </c>
    </row>
    <row r="228" spans="1:7" ht="27" customHeight="1">
      <c r="A228" s="348"/>
      <c r="B228" s="349"/>
      <c r="C228" s="349"/>
      <c r="D228" s="350" t="s">
        <v>149</v>
      </c>
      <c r="E228" s="343">
        <f>E230</f>
        <v>20000</v>
      </c>
      <c r="F228" s="343">
        <f>F230</f>
        <v>-20000</v>
      </c>
      <c r="G228" s="343">
        <f t="shared" si="4"/>
        <v>0</v>
      </c>
    </row>
    <row r="229" spans="1:7" ht="16.5" customHeight="1">
      <c r="A229" s="96"/>
      <c r="B229" s="76"/>
      <c r="C229" s="76"/>
      <c r="D229" s="78" t="s">
        <v>195</v>
      </c>
      <c r="E229" s="92">
        <v>20000</v>
      </c>
      <c r="F229" s="92">
        <v>-20000</v>
      </c>
      <c r="G229" s="92">
        <f t="shared" si="4"/>
        <v>0</v>
      </c>
    </row>
    <row r="230" spans="1:7" ht="15.75" customHeight="1">
      <c r="A230" s="75">
        <v>4</v>
      </c>
      <c r="B230" s="76"/>
      <c r="C230" s="76"/>
      <c r="D230" s="87" t="s">
        <v>50</v>
      </c>
      <c r="E230" s="92">
        <f>E231</f>
        <v>20000</v>
      </c>
      <c r="F230" s="92">
        <f>F231</f>
        <v>-20000</v>
      </c>
      <c r="G230" s="92">
        <f t="shared" si="4"/>
        <v>0</v>
      </c>
    </row>
    <row r="231" spans="1:7" ht="15.75" customHeight="1">
      <c r="A231" s="96"/>
      <c r="B231" s="97">
        <v>42</v>
      </c>
      <c r="C231" s="76"/>
      <c r="D231" s="87" t="s">
        <v>51</v>
      </c>
      <c r="E231" s="92">
        <f>E232</f>
        <v>20000</v>
      </c>
      <c r="F231" s="92">
        <f>F232</f>
        <v>-20000</v>
      </c>
      <c r="G231" s="92">
        <f t="shared" si="4"/>
        <v>0</v>
      </c>
    </row>
    <row r="232" spans="1:7" ht="15.75" customHeight="1">
      <c r="A232" s="96"/>
      <c r="B232" s="76"/>
      <c r="C232" s="76">
        <v>421</v>
      </c>
      <c r="D232" s="91" t="s">
        <v>54</v>
      </c>
      <c r="E232" s="79">
        <v>20000</v>
      </c>
      <c r="F232" s="79">
        <v>-20000</v>
      </c>
      <c r="G232" s="79">
        <f t="shared" si="4"/>
        <v>0</v>
      </c>
    </row>
    <row r="233" spans="1:7" ht="26.25" customHeight="1">
      <c r="A233" s="348"/>
      <c r="B233" s="349"/>
      <c r="C233" s="349"/>
      <c r="D233" s="350" t="s">
        <v>150</v>
      </c>
      <c r="E233" s="343">
        <f>E238</f>
        <v>20000</v>
      </c>
      <c r="F233" s="343">
        <f>F235+F238</f>
        <v>-10000</v>
      </c>
      <c r="G233" s="343">
        <f t="shared" si="4"/>
        <v>10000</v>
      </c>
    </row>
    <row r="234" spans="1:7" ht="15.75" customHeight="1">
      <c r="A234" s="96"/>
      <c r="B234" s="76"/>
      <c r="C234" s="76"/>
      <c r="D234" s="78" t="s">
        <v>195</v>
      </c>
      <c r="E234" s="92">
        <v>20000</v>
      </c>
      <c r="F234" s="92">
        <v>-10000</v>
      </c>
      <c r="G234" s="92">
        <f t="shared" si="4"/>
        <v>10000</v>
      </c>
    </row>
    <row r="235" spans="1:7" ht="15.75" customHeight="1">
      <c r="A235" s="75">
        <v>3</v>
      </c>
      <c r="B235" s="97"/>
      <c r="C235" s="97"/>
      <c r="D235" s="78" t="s">
        <v>32</v>
      </c>
      <c r="E235" s="92">
        <v>0</v>
      </c>
      <c r="F235" s="92">
        <v>10000</v>
      </c>
      <c r="G235" s="92">
        <f t="shared" si="4"/>
        <v>10000</v>
      </c>
    </row>
    <row r="236" spans="1:7" ht="15.75" customHeight="1">
      <c r="A236" s="75"/>
      <c r="B236" s="97">
        <v>32</v>
      </c>
      <c r="C236" s="97"/>
      <c r="D236" s="78" t="s">
        <v>37</v>
      </c>
      <c r="E236" s="92">
        <v>0</v>
      </c>
      <c r="F236" s="92">
        <v>10000</v>
      </c>
      <c r="G236" s="92">
        <f t="shared" si="4"/>
        <v>10000</v>
      </c>
    </row>
    <row r="237" spans="1:7" ht="15.75" customHeight="1">
      <c r="A237" s="96"/>
      <c r="B237" s="76"/>
      <c r="C237" s="90">
        <v>329</v>
      </c>
      <c r="D237" s="91" t="s">
        <v>42</v>
      </c>
      <c r="E237" s="104">
        <v>0</v>
      </c>
      <c r="F237" s="104">
        <v>10000</v>
      </c>
      <c r="G237" s="104">
        <f t="shared" si="4"/>
        <v>10000</v>
      </c>
    </row>
    <row r="238" spans="1:7" ht="15.75" customHeight="1">
      <c r="A238" s="75">
        <v>4</v>
      </c>
      <c r="B238" s="76"/>
      <c r="C238" s="76"/>
      <c r="D238" s="87" t="s">
        <v>50</v>
      </c>
      <c r="E238" s="92">
        <f>E239</f>
        <v>20000</v>
      </c>
      <c r="F238" s="92">
        <f>F239</f>
        <v>-20000</v>
      </c>
      <c r="G238" s="92">
        <f t="shared" si="4"/>
        <v>0</v>
      </c>
    </row>
    <row r="239" spans="1:7" ht="15.75" customHeight="1">
      <c r="A239" s="96"/>
      <c r="B239" s="97">
        <v>42</v>
      </c>
      <c r="C239" s="76"/>
      <c r="D239" s="87" t="s">
        <v>51</v>
      </c>
      <c r="E239" s="92">
        <f>E240</f>
        <v>20000</v>
      </c>
      <c r="F239" s="92">
        <v>-20000</v>
      </c>
      <c r="G239" s="92">
        <f t="shared" si="4"/>
        <v>0</v>
      </c>
    </row>
    <row r="240" spans="1:7" ht="15.75" customHeight="1">
      <c r="A240" s="96"/>
      <c r="B240" s="76"/>
      <c r="C240" s="76">
        <v>421</v>
      </c>
      <c r="D240" s="91" t="s">
        <v>54</v>
      </c>
      <c r="E240" s="79">
        <v>20000</v>
      </c>
      <c r="F240" s="79">
        <v>-20000</v>
      </c>
      <c r="G240" s="79">
        <f t="shared" si="4"/>
        <v>0</v>
      </c>
    </row>
    <row r="241" spans="1:7" ht="27.75" customHeight="1">
      <c r="A241" s="348"/>
      <c r="B241" s="349"/>
      <c r="C241" s="349"/>
      <c r="D241" s="350" t="s">
        <v>151</v>
      </c>
      <c r="E241" s="343">
        <f>E243</f>
        <v>850000</v>
      </c>
      <c r="F241" s="343">
        <f>F243</f>
        <v>-600000</v>
      </c>
      <c r="G241" s="343">
        <f t="shared" si="4"/>
        <v>250000</v>
      </c>
    </row>
    <row r="242" spans="1:7" ht="15.75" customHeight="1">
      <c r="A242" s="96"/>
      <c r="B242" s="76"/>
      <c r="C242" s="76"/>
      <c r="D242" s="78" t="s">
        <v>195</v>
      </c>
      <c r="E242" s="92">
        <v>850000</v>
      </c>
      <c r="F242" s="92">
        <v>-600000</v>
      </c>
      <c r="G242" s="92">
        <f t="shared" si="4"/>
        <v>250000</v>
      </c>
    </row>
    <row r="243" spans="1:7" ht="15.75" customHeight="1">
      <c r="A243" s="75">
        <v>4</v>
      </c>
      <c r="B243" s="76"/>
      <c r="C243" s="76"/>
      <c r="D243" s="87" t="s">
        <v>50</v>
      </c>
      <c r="E243" s="92">
        <f>E244</f>
        <v>850000</v>
      </c>
      <c r="F243" s="92">
        <f>F244</f>
        <v>-600000</v>
      </c>
      <c r="G243" s="92">
        <f t="shared" si="4"/>
        <v>250000</v>
      </c>
    </row>
    <row r="244" spans="1:7" ht="15.75" customHeight="1">
      <c r="A244" s="96"/>
      <c r="B244" s="97">
        <v>42</v>
      </c>
      <c r="C244" s="76"/>
      <c r="D244" s="87" t="s">
        <v>51</v>
      </c>
      <c r="E244" s="92">
        <f>E245</f>
        <v>850000</v>
      </c>
      <c r="F244" s="92">
        <v>-600000</v>
      </c>
      <c r="G244" s="92">
        <f t="shared" si="4"/>
        <v>250000</v>
      </c>
    </row>
    <row r="245" spans="1:7" ht="15.75" customHeight="1">
      <c r="A245" s="96"/>
      <c r="B245" s="76"/>
      <c r="C245" s="76">
        <v>421</v>
      </c>
      <c r="D245" s="91" t="s">
        <v>54</v>
      </c>
      <c r="E245" s="79">
        <v>850000</v>
      </c>
      <c r="F245" s="79">
        <v>-600000</v>
      </c>
      <c r="G245" s="79">
        <f t="shared" si="4"/>
        <v>250000</v>
      </c>
    </row>
    <row r="246" spans="1:7" ht="20.25" customHeight="1">
      <c r="A246" s="348"/>
      <c r="B246" s="349"/>
      <c r="C246" s="349"/>
      <c r="D246" s="350" t="s">
        <v>152</v>
      </c>
      <c r="E246" s="343">
        <f>E248</f>
        <v>500000</v>
      </c>
      <c r="F246" s="343">
        <f>F248</f>
        <v>-500000</v>
      </c>
      <c r="G246" s="343">
        <f t="shared" si="4"/>
        <v>0</v>
      </c>
    </row>
    <row r="247" spans="1:7" ht="15.75" customHeight="1">
      <c r="A247" s="96"/>
      <c r="B247" s="76"/>
      <c r="C247" s="76"/>
      <c r="D247" s="78" t="s">
        <v>195</v>
      </c>
      <c r="E247" s="92">
        <v>500000</v>
      </c>
      <c r="F247" s="92">
        <v>-500000</v>
      </c>
      <c r="G247" s="92">
        <f t="shared" si="4"/>
        <v>0</v>
      </c>
    </row>
    <row r="248" spans="1:7" ht="15.75" customHeight="1">
      <c r="A248" s="75">
        <v>4</v>
      </c>
      <c r="B248" s="76"/>
      <c r="C248" s="76"/>
      <c r="D248" s="87" t="s">
        <v>50</v>
      </c>
      <c r="E248" s="92">
        <f>E249</f>
        <v>500000</v>
      </c>
      <c r="F248" s="92">
        <f>F249</f>
        <v>-500000</v>
      </c>
      <c r="G248" s="92">
        <f t="shared" si="4"/>
        <v>0</v>
      </c>
    </row>
    <row r="249" spans="1:7" ht="15.75" customHeight="1">
      <c r="A249" s="96"/>
      <c r="B249" s="97">
        <v>42</v>
      </c>
      <c r="C249" s="76"/>
      <c r="D249" s="87" t="s">
        <v>51</v>
      </c>
      <c r="E249" s="92">
        <f>E250</f>
        <v>500000</v>
      </c>
      <c r="F249" s="92">
        <v>-500000</v>
      </c>
      <c r="G249" s="92">
        <f t="shared" si="4"/>
        <v>0</v>
      </c>
    </row>
    <row r="250" spans="1:7" ht="15.75" customHeight="1">
      <c r="A250" s="96"/>
      <c r="B250" s="76"/>
      <c r="C250" s="76">
        <v>421</v>
      </c>
      <c r="D250" s="91" t="s">
        <v>54</v>
      </c>
      <c r="E250" s="79">
        <v>500000</v>
      </c>
      <c r="F250" s="79">
        <v>-500000</v>
      </c>
      <c r="G250" s="79">
        <f t="shared" si="4"/>
        <v>0</v>
      </c>
    </row>
    <row r="251" spans="1:7" ht="29.25" customHeight="1">
      <c r="A251" s="348"/>
      <c r="B251" s="349"/>
      <c r="C251" s="349"/>
      <c r="D251" s="350" t="s">
        <v>153</v>
      </c>
      <c r="E251" s="343">
        <f>E253</f>
        <v>150000</v>
      </c>
      <c r="F251" s="343">
        <f>F253</f>
        <v>-150000</v>
      </c>
      <c r="G251" s="343">
        <f t="shared" si="4"/>
        <v>0</v>
      </c>
    </row>
    <row r="252" spans="1:7" ht="15.75" customHeight="1">
      <c r="A252" s="96"/>
      <c r="B252" s="76"/>
      <c r="C252" s="76"/>
      <c r="D252" s="78" t="s">
        <v>195</v>
      </c>
      <c r="E252" s="92">
        <v>150000</v>
      </c>
      <c r="F252" s="92">
        <v>-150000</v>
      </c>
      <c r="G252" s="92">
        <f t="shared" si="4"/>
        <v>0</v>
      </c>
    </row>
    <row r="253" spans="1:7" ht="15.75" customHeight="1">
      <c r="A253" s="75">
        <v>4</v>
      </c>
      <c r="B253" s="76"/>
      <c r="C253" s="76"/>
      <c r="D253" s="87" t="s">
        <v>50</v>
      </c>
      <c r="E253" s="92">
        <f>E254</f>
        <v>150000</v>
      </c>
      <c r="F253" s="92">
        <f>F254</f>
        <v>-150000</v>
      </c>
      <c r="G253" s="92">
        <f t="shared" si="4"/>
        <v>0</v>
      </c>
    </row>
    <row r="254" spans="1:7" ht="15.75" customHeight="1">
      <c r="A254" s="96"/>
      <c r="B254" s="97">
        <v>42</v>
      </c>
      <c r="C254" s="76"/>
      <c r="D254" s="87" t="s">
        <v>51</v>
      </c>
      <c r="E254" s="92">
        <f>E255</f>
        <v>150000</v>
      </c>
      <c r="F254" s="92">
        <v>-150000</v>
      </c>
      <c r="G254" s="92">
        <f t="shared" si="4"/>
        <v>0</v>
      </c>
    </row>
    <row r="255" spans="1:7" ht="15.75" customHeight="1">
      <c r="A255" s="96"/>
      <c r="B255" s="76"/>
      <c r="C255" s="76">
        <v>421</v>
      </c>
      <c r="D255" s="91" t="s">
        <v>54</v>
      </c>
      <c r="E255" s="79">
        <v>150000</v>
      </c>
      <c r="F255" s="79">
        <v>-150000</v>
      </c>
      <c r="G255" s="79">
        <f t="shared" si="4"/>
        <v>0</v>
      </c>
    </row>
    <row r="256" spans="1:7" ht="25.5" customHeight="1">
      <c r="A256" s="344"/>
      <c r="B256" s="345"/>
      <c r="C256" s="345"/>
      <c r="D256" s="346" t="s">
        <v>154</v>
      </c>
      <c r="E256" s="347">
        <v>1600000</v>
      </c>
      <c r="F256" s="347">
        <v>-1590000</v>
      </c>
      <c r="G256" s="347">
        <f t="shared" si="4"/>
        <v>10000</v>
      </c>
    </row>
    <row r="257" spans="1:7" ht="15.75" customHeight="1">
      <c r="A257" s="72"/>
      <c r="B257" s="73"/>
      <c r="C257" s="73"/>
      <c r="D257" s="78" t="s">
        <v>195</v>
      </c>
      <c r="E257" s="79">
        <v>1600000</v>
      </c>
      <c r="F257" s="79">
        <v>-1590000</v>
      </c>
      <c r="G257" s="79">
        <f t="shared" si="4"/>
        <v>10000</v>
      </c>
    </row>
    <row r="258" spans="1:7" ht="15.75" customHeight="1">
      <c r="A258" s="72">
        <v>3</v>
      </c>
      <c r="B258" s="73"/>
      <c r="C258" s="73"/>
      <c r="D258" s="78" t="s">
        <v>32</v>
      </c>
      <c r="E258" s="79">
        <v>1600000</v>
      </c>
      <c r="F258" s="79">
        <v>-1590000</v>
      </c>
      <c r="G258" s="79">
        <f t="shared" si="4"/>
        <v>10000</v>
      </c>
    </row>
    <row r="259" spans="1:7" ht="15.75" customHeight="1">
      <c r="A259" s="72"/>
      <c r="B259" s="73">
        <v>38</v>
      </c>
      <c r="C259" s="73"/>
      <c r="D259" s="78" t="s">
        <v>47</v>
      </c>
      <c r="E259" s="79">
        <v>1600000</v>
      </c>
      <c r="F259" s="79">
        <v>-1590000</v>
      </c>
      <c r="G259" s="79">
        <f t="shared" si="4"/>
        <v>10000</v>
      </c>
    </row>
    <row r="260" spans="1:7" ht="15.75" customHeight="1">
      <c r="A260" s="72"/>
      <c r="B260" s="73"/>
      <c r="C260" s="73">
        <v>386</v>
      </c>
      <c r="D260" s="177" t="s">
        <v>105</v>
      </c>
      <c r="E260" s="79">
        <v>1600000</v>
      </c>
      <c r="F260" s="79">
        <v>-1590000</v>
      </c>
      <c r="G260" s="79">
        <f t="shared" si="4"/>
        <v>10000</v>
      </c>
    </row>
    <row r="261" spans="1:7" ht="22.5" customHeight="1">
      <c r="A261" s="348"/>
      <c r="B261" s="349"/>
      <c r="C261" s="349"/>
      <c r="D261" s="350" t="s">
        <v>155</v>
      </c>
      <c r="E261" s="343">
        <f>E263</f>
        <v>60000</v>
      </c>
      <c r="F261" s="343">
        <f>F263</f>
        <v>-60000</v>
      </c>
      <c r="G261" s="343">
        <f t="shared" si="4"/>
        <v>0</v>
      </c>
    </row>
    <row r="262" spans="1:7" ht="15.75" customHeight="1">
      <c r="A262" s="96"/>
      <c r="B262" s="76"/>
      <c r="C262" s="76"/>
      <c r="D262" s="78" t="s">
        <v>195</v>
      </c>
      <c r="E262" s="92">
        <v>60000</v>
      </c>
      <c r="F262" s="92">
        <v>-60000</v>
      </c>
      <c r="G262" s="92">
        <f t="shared" si="4"/>
        <v>0</v>
      </c>
    </row>
    <row r="263" spans="1:7" ht="15.75" customHeight="1">
      <c r="A263" s="75">
        <v>4</v>
      </c>
      <c r="B263" s="76"/>
      <c r="C263" s="76"/>
      <c r="D263" s="87" t="s">
        <v>50</v>
      </c>
      <c r="E263" s="92">
        <f>E264</f>
        <v>60000</v>
      </c>
      <c r="F263" s="92">
        <f>F264</f>
        <v>-60000</v>
      </c>
      <c r="G263" s="92">
        <f t="shared" si="4"/>
        <v>0</v>
      </c>
    </row>
    <row r="264" spans="1:7" ht="15.75" customHeight="1">
      <c r="A264" s="96"/>
      <c r="B264" s="97">
        <v>42</v>
      </c>
      <c r="C264" s="76"/>
      <c r="D264" s="87" t="s">
        <v>51</v>
      </c>
      <c r="E264" s="92">
        <f>E265</f>
        <v>60000</v>
      </c>
      <c r="F264" s="92">
        <v>-60000</v>
      </c>
      <c r="G264" s="92">
        <f t="shared" si="4"/>
        <v>0</v>
      </c>
    </row>
    <row r="265" spans="1:7" ht="15.75" customHeight="1">
      <c r="A265" s="96"/>
      <c r="B265" s="76"/>
      <c r="C265" s="76">
        <v>422</v>
      </c>
      <c r="D265" s="91" t="s">
        <v>55</v>
      </c>
      <c r="E265" s="79">
        <v>60000</v>
      </c>
      <c r="F265" s="79">
        <v>-60000</v>
      </c>
      <c r="G265" s="79">
        <f t="shared" si="4"/>
        <v>0</v>
      </c>
    </row>
    <row r="266" spans="1:7" ht="21" customHeight="1">
      <c r="A266" s="344"/>
      <c r="B266" s="345"/>
      <c r="C266" s="345"/>
      <c r="D266" s="346" t="s">
        <v>156</v>
      </c>
      <c r="E266" s="347">
        <f>E267</f>
        <v>31000</v>
      </c>
      <c r="F266" s="347">
        <f>SUM(F268+F271)</f>
        <v>-16000</v>
      </c>
      <c r="G266" s="347">
        <f t="shared" si="4"/>
        <v>15000</v>
      </c>
    </row>
    <row r="267" spans="1:7" ht="15.75" customHeight="1">
      <c r="A267" s="72"/>
      <c r="B267" s="73"/>
      <c r="C267" s="73"/>
      <c r="D267" s="78" t="s">
        <v>195</v>
      </c>
      <c r="E267" s="79">
        <f>E268+E271</f>
        <v>31000</v>
      </c>
      <c r="F267" s="79">
        <v>-16000</v>
      </c>
      <c r="G267" s="79">
        <f t="shared" si="4"/>
        <v>15000</v>
      </c>
    </row>
    <row r="268" spans="1:7" ht="15.75" customHeight="1">
      <c r="A268" s="75">
        <v>3</v>
      </c>
      <c r="B268" s="97"/>
      <c r="C268" s="76"/>
      <c r="D268" s="78" t="s">
        <v>32</v>
      </c>
      <c r="E268" s="105">
        <f>E269</f>
        <v>11000</v>
      </c>
      <c r="F268" s="105">
        <v>4000</v>
      </c>
      <c r="G268" s="105">
        <f t="shared" si="4"/>
        <v>15000</v>
      </c>
    </row>
    <row r="269" spans="1:7" ht="15.75" customHeight="1">
      <c r="A269" s="75"/>
      <c r="B269" s="97">
        <v>32</v>
      </c>
      <c r="C269" s="76"/>
      <c r="D269" s="78" t="s">
        <v>37</v>
      </c>
      <c r="E269" s="105">
        <v>11000</v>
      </c>
      <c r="F269" s="105">
        <v>4000</v>
      </c>
      <c r="G269" s="105">
        <f t="shared" si="4"/>
        <v>15000</v>
      </c>
    </row>
    <row r="270" spans="1:7" ht="15.75" customHeight="1">
      <c r="A270" s="96"/>
      <c r="B270" s="76"/>
      <c r="C270" s="76">
        <v>323</v>
      </c>
      <c r="D270" s="177" t="s">
        <v>40</v>
      </c>
      <c r="E270" s="313">
        <v>11000</v>
      </c>
      <c r="F270" s="313">
        <v>4000</v>
      </c>
      <c r="G270" s="313">
        <f t="shared" si="4"/>
        <v>15000</v>
      </c>
    </row>
    <row r="271" spans="1:7" ht="15.75" customHeight="1">
      <c r="A271" s="75">
        <v>4</v>
      </c>
      <c r="B271" s="76"/>
      <c r="C271" s="76"/>
      <c r="D271" s="87" t="s">
        <v>50</v>
      </c>
      <c r="E271" s="92">
        <f>E272</f>
        <v>20000</v>
      </c>
      <c r="F271" s="92">
        <f>F272</f>
        <v>-20000</v>
      </c>
      <c r="G271" s="92">
        <f t="shared" si="4"/>
        <v>0</v>
      </c>
    </row>
    <row r="272" spans="1:7" ht="15.75" customHeight="1">
      <c r="A272" s="96"/>
      <c r="B272" s="97">
        <v>42</v>
      </c>
      <c r="C272" s="76"/>
      <c r="D272" s="87" t="s">
        <v>51</v>
      </c>
      <c r="E272" s="92">
        <f>E273</f>
        <v>20000</v>
      </c>
      <c r="F272" s="92">
        <v>-20000</v>
      </c>
      <c r="G272" s="92">
        <f t="shared" si="4"/>
        <v>0</v>
      </c>
    </row>
    <row r="273" spans="1:7" ht="15.75" customHeight="1">
      <c r="A273" s="96"/>
      <c r="B273" s="76"/>
      <c r="C273" s="76">
        <v>422</v>
      </c>
      <c r="D273" s="91" t="s">
        <v>55</v>
      </c>
      <c r="E273" s="79">
        <v>20000</v>
      </c>
      <c r="F273" s="79">
        <v>-20000</v>
      </c>
      <c r="G273" s="79">
        <f t="shared" si="4"/>
        <v>0</v>
      </c>
    </row>
    <row r="274" spans="1:7" ht="21.75" customHeight="1">
      <c r="A274" s="348"/>
      <c r="B274" s="349"/>
      <c r="C274" s="349"/>
      <c r="D274" s="350" t="s">
        <v>157</v>
      </c>
      <c r="E274" s="343">
        <f>E276</f>
        <v>400000</v>
      </c>
      <c r="F274" s="343">
        <f>F276</f>
        <v>-400000</v>
      </c>
      <c r="G274" s="343">
        <f t="shared" si="4"/>
        <v>0</v>
      </c>
    </row>
    <row r="275" spans="1:7" ht="15.75" customHeight="1">
      <c r="A275" s="96"/>
      <c r="B275" s="76"/>
      <c r="C275" s="76"/>
      <c r="D275" s="78" t="s">
        <v>195</v>
      </c>
      <c r="E275" s="92">
        <v>400000</v>
      </c>
      <c r="F275" s="92">
        <v>-400000</v>
      </c>
      <c r="G275" s="92">
        <f t="shared" si="4"/>
        <v>0</v>
      </c>
    </row>
    <row r="276" spans="1:7" ht="15.75" customHeight="1">
      <c r="A276" s="75">
        <v>4</v>
      </c>
      <c r="B276" s="76"/>
      <c r="C276" s="76"/>
      <c r="D276" s="87" t="s">
        <v>50</v>
      </c>
      <c r="E276" s="92">
        <f>E277</f>
        <v>400000</v>
      </c>
      <c r="F276" s="92">
        <f>F277</f>
        <v>-400000</v>
      </c>
      <c r="G276" s="92">
        <f t="shared" si="4"/>
        <v>0</v>
      </c>
    </row>
    <row r="277" spans="1:7" ht="15.75" customHeight="1">
      <c r="A277" s="96"/>
      <c r="B277" s="97">
        <v>42</v>
      </c>
      <c r="C277" s="76"/>
      <c r="D277" s="87" t="s">
        <v>51</v>
      </c>
      <c r="E277" s="92">
        <f>E278</f>
        <v>400000</v>
      </c>
      <c r="F277" s="92">
        <v>-400000</v>
      </c>
      <c r="G277" s="92">
        <f t="shared" si="4"/>
        <v>0</v>
      </c>
    </row>
    <row r="278" spans="1:7" ht="15.75" customHeight="1">
      <c r="A278" s="96"/>
      <c r="B278" s="76"/>
      <c r="C278" s="76">
        <v>426</v>
      </c>
      <c r="D278" s="91" t="s">
        <v>127</v>
      </c>
      <c r="E278" s="79">
        <v>400000</v>
      </c>
      <c r="F278" s="79">
        <v>-400000</v>
      </c>
      <c r="G278" s="79">
        <f aca="true" t="shared" si="6" ref="G278:G341">SUM(E278+F278)</f>
        <v>0</v>
      </c>
    </row>
    <row r="279" spans="1:7" ht="20.25" customHeight="1">
      <c r="A279" s="351"/>
      <c r="B279" s="352"/>
      <c r="C279" s="352"/>
      <c r="D279" s="353" t="s">
        <v>158</v>
      </c>
      <c r="E279" s="354">
        <f>E281</f>
        <v>190000</v>
      </c>
      <c r="F279" s="354">
        <f>F281</f>
        <v>-190000</v>
      </c>
      <c r="G279" s="354">
        <f t="shared" si="6"/>
        <v>0</v>
      </c>
    </row>
    <row r="280" spans="1:7" ht="15.75" customHeight="1">
      <c r="A280" s="96"/>
      <c r="B280" s="76"/>
      <c r="C280" s="76"/>
      <c r="D280" s="78" t="s">
        <v>195</v>
      </c>
      <c r="E280" s="92">
        <v>190000</v>
      </c>
      <c r="F280" s="92">
        <v>-190000</v>
      </c>
      <c r="G280" s="92">
        <f t="shared" si="6"/>
        <v>0</v>
      </c>
    </row>
    <row r="281" spans="1:7" ht="15.75" customHeight="1">
      <c r="A281" s="75">
        <v>4</v>
      </c>
      <c r="B281" s="76"/>
      <c r="C281" s="76"/>
      <c r="D281" s="87" t="s">
        <v>50</v>
      </c>
      <c r="E281" s="92">
        <f>E282</f>
        <v>190000</v>
      </c>
      <c r="F281" s="92">
        <f>F282</f>
        <v>-190000</v>
      </c>
      <c r="G281" s="92">
        <f t="shared" si="6"/>
        <v>0</v>
      </c>
    </row>
    <row r="282" spans="1:7" ht="15.75" customHeight="1">
      <c r="A282" s="96"/>
      <c r="B282" s="97">
        <v>42</v>
      </c>
      <c r="C282" s="76"/>
      <c r="D282" s="87" t="s">
        <v>53</v>
      </c>
      <c r="E282" s="92">
        <f>E283</f>
        <v>190000</v>
      </c>
      <c r="F282" s="92">
        <v>-190000</v>
      </c>
      <c r="G282" s="92">
        <f t="shared" si="6"/>
        <v>0</v>
      </c>
    </row>
    <row r="283" spans="1:7" ht="15.75" customHeight="1">
      <c r="A283" s="96"/>
      <c r="B283" s="76"/>
      <c r="C283" s="76">
        <v>426</v>
      </c>
      <c r="D283" s="91" t="s">
        <v>56</v>
      </c>
      <c r="E283" s="79">
        <v>190000</v>
      </c>
      <c r="F283" s="79">
        <v>-190000</v>
      </c>
      <c r="G283" s="79">
        <f t="shared" si="6"/>
        <v>0</v>
      </c>
    </row>
    <row r="284" spans="1:7" ht="27" customHeight="1">
      <c r="A284" s="351"/>
      <c r="B284" s="352"/>
      <c r="C284" s="352"/>
      <c r="D284" s="353" t="s">
        <v>159</v>
      </c>
      <c r="E284" s="354">
        <f>E286</f>
        <v>100000</v>
      </c>
      <c r="F284" s="354">
        <f>F286</f>
        <v>-100000</v>
      </c>
      <c r="G284" s="354">
        <f t="shared" si="6"/>
        <v>0</v>
      </c>
    </row>
    <row r="285" spans="1:7" ht="15.75" customHeight="1">
      <c r="A285" s="96"/>
      <c r="B285" s="76"/>
      <c r="C285" s="76"/>
      <c r="D285" s="78" t="s">
        <v>195</v>
      </c>
      <c r="E285" s="92">
        <v>100000</v>
      </c>
      <c r="F285" s="92">
        <v>-100000</v>
      </c>
      <c r="G285" s="92">
        <f t="shared" si="6"/>
        <v>0</v>
      </c>
    </row>
    <row r="286" spans="1:7" ht="15.75" customHeight="1">
      <c r="A286" s="75">
        <v>4</v>
      </c>
      <c r="B286" s="76"/>
      <c r="C286" s="76"/>
      <c r="D286" s="87" t="s">
        <v>50</v>
      </c>
      <c r="E286" s="92">
        <f>E287</f>
        <v>100000</v>
      </c>
      <c r="F286" s="92">
        <f>F287</f>
        <v>-100000</v>
      </c>
      <c r="G286" s="92">
        <f t="shared" si="6"/>
        <v>0</v>
      </c>
    </row>
    <row r="287" spans="1:7" ht="15.75" customHeight="1">
      <c r="A287" s="96"/>
      <c r="B287" s="97">
        <v>42</v>
      </c>
      <c r="C287" s="76"/>
      <c r="D287" s="87" t="s">
        <v>53</v>
      </c>
      <c r="E287" s="92">
        <f>E288</f>
        <v>100000</v>
      </c>
      <c r="F287" s="92">
        <v>-100000</v>
      </c>
      <c r="G287" s="92">
        <f t="shared" si="6"/>
        <v>0</v>
      </c>
    </row>
    <row r="288" spans="1:7" ht="15.75" customHeight="1">
      <c r="A288" s="96"/>
      <c r="B288" s="76"/>
      <c r="C288" s="76">
        <v>426</v>
      </c>
      <c r="D288" s="91" t="s">
        <v>56</v>
      </c>
      <c r="E288" s="79">
        <v>100000</v>
      </c>
      <c r="F288" s="79">
        <v>-100000</v>
      </c>
      <c r="G288" s="79">
        <f t="shared" si="6"/>
        <v>0</v>
      </c>
    </row>
    <row r="289" spans="1:7" ht="21" customHeight="1">
      <c r="A289" s="355"/>
      <c r="B289" s="356"/>
      <c r="C289" s="356"/>
      <c r="D289" s="353" t="s">
        <v>160</v>
      </c>
      <c r="E289" s="354">
        <f aca="true" t="shared" si="7" ref="E289:F292">E290</f>
        <v>100000</v>
      </c>
      <c r="F289" s="354">
        <f t="shared" si="7"/>
        <v>-100000</v>
      </c>
      <c r="G289" s="354">
        <f t="shared" si="6"/>
        <v>0</v>
      </c>
    </row>
    <row r="290" spans="1:7" ht="15.75" customHeight="1">
      <c r="A290" s="96"/>
      <c r="B290" s="76"/>
      <c r="C290" s="76"/>
      <c r="D290" s="78" t="s">
        <v>195</v>
      </c>
      <c r="E290" s="92">
        <f t="shared" si="7"/>
        <v>100000</v>
      </c>
      <c r="F290" s="92">
        <f t="shared" si="7"/>
        <v>-100000</v>
      </c>
      <c r="G290" s="92">
        <f t="shared" si="6"/>
        <v>0</v>
      </c>
    </row>
    <row r="291" spans="1:7" ht="15.75" customHeight="1">
      <c r="A291" s="75">
        <v>4</v>
      </c>
      <c r="B291" s="76"/>
      <c r="C291" s="76"/>
      <c r="D291" s="87" t="s">
        <v>50</v>
      </c>
      <c r="E291" s="92">
        <f t="shared" si="7"/>
        <v>100000</v>
      </c>
      <c r="F291" s="92">
        <f t="shared" si="7"/>
        <v>-100000</v>
      </c>
      <c r="G291" s="92">
        <f t="shared" si="6"/>
        <v>0</v>
      </c>
    </row>
    <row r="292" spans="1:7" ht="15.75" customHeight="1">
      <c r="A292" s="75"/>
      <c r="B292" s="97">
        <v>42</v>
      </c>
      <c r="C292" s="76"/>
      <c r="D292" s="87" t="s">
        <v>51</v>
      </c>
      <c r="E292" s="92">
        <f t="shared" si="7"/>
        <v>100000</v>
      </c>
      <c r="F292" s="92">
        <f t="shared" si="7"/>
        <v>-100000</v>
      </c>
      <c r="G292" s="92">
        <f t="shared" si="6"/>
        <v>0</v>
      </c>
    </row>
    <row r="293" spans="1:7" ht="15.75" customHeight="1">
      <c r="A293" s="75"/>
      <c r="B293" s="76"/>
      <c r="C293" s="76">
        <v>426</v>
      </c>
      <c r="D293" s="91" t="s">
        <v>56</v>
      </c>
      <c r="E293" s="104">
        <v>100000</v>
      </c>
      <c r="F293" s="104">
        <v>-100000</v>
      </c>
      <c r="G293" s="104">
        <f t="shared" si="6"/>
        <v>0</v>
      </c>
    </row>
    <row r="294" spans="1:7" ht="28.5" customHeight="1">
      <c r="A294" s="357"/>
      <c r="B294" s="358"/>
      <c r="C294" s="358"/>
      <c r="D294" s="359" t="s">
        <v>161</v>
      </c>
      <c r="E294" s="360">
        <f>E296</f>
        <v>100000</v>
      </c>
      <c r="F294" s="360">
        <f>F296</f>
        <v>-100000</v>
      </c>
      <c r="G294" s="360">
        <f t="shared" si="6"/>
        <v>0</v>
      </c>
    </row>
    <row r="295" spans="1:7" ht="15.75" customHeight="1">
      <c r="A295" s="96"/>
      <c r="B295" s="76"/>
      <c r="C295" s="76"/>
      <c r="D295" s="78" t="s">
        <v>74</v>
      </c>
      <c r="E295" s="92">
        <v>100000</v>
      </c>
      <c r="F295" s="92">
        <v>-100000</v>
      </c>
      <c r="G295" s="92">
        <f t="shared" si="6"/>
        <v>0</v>
      </c>
    </row>
    <row r="296" spans="1:7" ht="15.75" customHeight="1">
      <c r="A296" s="75">
        <v>4</v>
      </c>
      <c r="B296" s="76"/>
      <c r="C296" s="76"/>
      <c r="D296" s="87" t="s">
        <v>50</v>
      </c>
      <c r="E296" s="92">
        <f>E297</f>
        <v>100000</v>
      </c>
      <c r="F296" s="92">
        <f>F297</f>
        <v>-100000</v>
      </c>
      <c r="G296" s="92">
        <f t="shared" si="6"/>
        <v>0</v>
      </c>
    </row>
    <row r="297" spans="1:7" ht="15.75" customHeight="1">
      <c r="A297" s="96"/>
      <c r="B297" s="97">
        <v>41</v>
      </c>
      <c r="C297" s="76"/>
      <c r="D297" s="87" t="s">
        <v>51</v>
      </c>
      <c r="E297" s="92">
        <f>E298</f>
        <v>100000</v>
      </c>
      <c r="F297" s="92">
        <v>-100000</v>
      </c>
      <c r="G297" s="92">
        <f t="shared" si="6"/>
        <v>0</v>
      </c>
    </row>
    <row r="298" spans="1:7" ht="15.75" customHeight="1">
      <c r="A298" s="96"/>
      <c r="B298" s="76"/>
      <c r="C298" s="76">
        <v>411</v>
      </c>
      <c r="D298" s="91" t="s">
        <v>73</v>
      </c>
      <c r="E298" s="79">
        <v>100000</v>
      </c>
      <c r="F298" s="79">
        <v>-100000</v>
      </c>
      <c r="G298" s="79">
        <f t="shared" si="6"/>
        <v>0</v>
      </c>
    </row>
    <row r="299" spans="1:7" ht="22.5" customHeight="1">
      <c r="A299" s="355"/>
      <c r="B299" s="356"/>
      <c r="C299" s="356"/>
      <c r="D299" s="353" t="s">
        <v>162</v>
      </c>
      <c r="E299" s="354">
        <f>E301</f>
        <v>100000</v>
      </c>
      <c r="F299" s="354">
        <f>F301</f>
        <v>-100000</v>
      </c>
      <c r="G299" s="354">
        <f t="shared" si="6"/>
        <v>0</v>
      </c>
    </row>
    <row r="300" spans="1:7" ht="15.75" customHeight="1">
      <c r="A300" s="96"/>
      <c r="B300" s="76"/>
      <c r="C300" s="76"/>
      <c r="D300" s="78" t="s">
        <v>194</v>
      </c>
      <c r="E300" s="92">
        <v>100000</v>
      </c>
      <c r="F300" s="92">
        <v>-100000</v>
      </c>
      <c r="G300" s="92">
        <f t="shared" si="6"/>
        <v>0</v>
      </c>
    </row>
    <row r="301" spans="1:7" ht="15.75" customHeight="1">
      <c r="A301" s="75">
        <v>4</v>
      </c>
      <c r="B301" s="76"/>
      <c r="C301" s="76"/>
      <c r="D301" s="87" t="s">
        <v>50</v>
      </c>
      <c r="E301" s="92">
        <v>100000</v>
      </c>
      <c r="F301" s="92">
        <v>-100000</v>
      </c>
      <c r="G301" s="92">
        <f t="shared" si="6"/>
        <v>0</v>
      </c>
    </row>
    <row r="302" spans="1:7" ht="15.75" customHeight="1">
      <c r="A302" s="75"/>
      <c r="B302" s="97">
        <v>41</v>
      </c>
      <c r="C302" s="76"/>
      <c r="D302" s="87" t="s">
        <v>51</v>
      </c>
      <c r="E302" s="92">
        <v>70000</v>
      </c>
      <c r="F302" s="92">
        <v>-70000</v>
      </c>
      <c r="G302" s="92">
        <f t="shared" si="6"/>
        <v>0</v>
      </c>
    </row>
    <row r="303" spans="1:7" ht="15.75" customHeight="1">
      <c r="A303" s="75"/>
      <c r="B303" s="76"/>
      <c r="C303" s="76">
        <v>411</v>
      </c>
      <c r="D303" s="91" t="s">
        <v>73</v>
      </c>
      <c r="E303" s="92">
        <v>70000</v>
      </c>
      <c r="F303" s="92">
        <v>-70000</v>
      </c>
      <c r="G303" s="92">
        <f t="shared" si="6"/>
        <v>0</v>
      </c>
    </row>
    <row r="304" spans="1:7" ht="15.75" customHeight="1">
      <c r="A304" s="96"/>
      <c r="B304" s="97">
        <v>42</v>
      </c>
      <c r="C304" s="76"/>
      <c r="D304" s="87" t="s">
        <v>53</v>
      </c>
      <c r="E304" s="92">
        <f>E305</f>
        <v>30000</v>
      </c>
      <c r="F304" s="92">
        <v>-30000</v>
      </c>
      <c r="G304" s="92">
        <f t="shared" si="6"/>
        <v>0</v>
      </c>
    </row>
    <row r="305" spans="1:7" ht="15.75" customHeight="1">
      <c r="A305" s="96"/>
      <c r="B305" s="76"/>
      <c r="C305" s="76">
        <v>426</v>
      </c>
      <c r="D305" s="91" t="s">
        <v>56</v>
      </c>
      <c r="E305" s="79">
        <v>30000</v>
      </c>
      <c r="F305" s="79">
        <v>-30000</v>
      </c>
      <c r="G305" s="79">
        <f t="shared" si="6"/>
        <v>0</v>
      </c>
    </row>
    <row r="306" spans="1:7" ht="26.25" customHeight="1">
      <c r="A306" s="357"/>
      <c r="B306" s="358"/>
      <c r="C306" s="358"/>
      <c r="D306" s="359" t="s">
        <v>163</v>
      </c>
      <c r="E306" s="360">
        <f>E308</f>
        <v>200000</v>
      </c>
      <c r="F306" s="360">
        <f>F308</f>
        <v>-200000</v>
      </c>
      <c r="G306" s="360">
        <f t="shared" si="6"/>
        <v>0</v>
      </c>
    </row>
    <row r="307" spans="1:7" ht="15.75" customHeight="1">
      <c r="A307" s="96"/>
      <c r="B307" s="76"/>
      <c r="C307" s="76"/>
      <c r="D307" s="78" t="s">
        <v>197</v>
      </c>
      <c r="E307" s="92">
        <v>200000</v>
      </c>
      <c r="F307" s="92">
        <v>-200000</v>
      </c>
      <c r="G307" s="92">
        <f t="shared" si="6"/>
        <v>0</v>
      </c>
    </row>
    <row r="308" spans="1:7" ht="15.75" customHeight="1">
      <c r="A308" s="75">
        <v>4</v>
      </c>
      <c r="B308" s="76"/>
      <c r="C308" s="76"/>
      <c r="D308" s="87" t="s">
        <v>50</v>
      </c>
      <c r="E308" s="92">
        <f>E309</f>
        <v>200000</v>
      </c>
      <c r="F308" s="92">
        <f>F309</f>
        <v>-200000</v>
      </c>
      <c r="G308" s="92">
        <f t="shared" si="6"/>
        <v>0</v>
      </c>
    </row>
    <row r="309" spans="1:7" ht="15.75" customHeight="1">
      <c r="A309" s="96"/>
      <c r="B309" s="97">
        <v>41</v>
      </c>
      <c r="C309" s="76"/>
      <c r="D309" s="87" t="s">
        <v>51</v>
      </c>
      <c r="E309" s="92">
        <f>E310</f>
        <v>200000</v>
      </c>
      <c r="F309" s="92">
        <v>-200000</v>
      </c>
      <c r="G309" s="92">
        <f t="shared" si="6"/>
        <v>0</v>
      </c>
    </row>
    <row r="310" spans="1:7" ht="15.75" customHeight="1">
      <c r="A310" s="96"/>
      <c r="B310" s="76"/>
      <c r="C310" s="76">
        <v>411</v>
      </c>
      <c r="D310" s="91" t="s">
        <v>73</v>
      </c>
      <c r="E310" s="79">
        <v>200000</v>
      </c>
      <c r="F310" s="79">
        <v>-200000</v>
      </c>
      <c r="G310" s="79">
        <f t="shared" si="6"/>
        <v>0</v>
      </c>
    </row>
    <row r="311" spans="1:7" ht="22.5" customHeight="1">
      <c r="A311" s="361"/>
      <c r="B311" s="362"/>
      <c r="C311" s="362"/>
      <c r="D311" s="363" t="s">
        <v>164</v>
      </c>
      <c r="E311" s="364">
        <f>E313</f>
        <v>150000</v>
      </c>
      <c r="F311" s="364">
        <f>F313</f>
        <v>-150000</v>
      </c>
      <c r="G311" s="364">
        <f t="shared" si="6"/>
        <v>0</v>
      </c>
    </row>
    <row r="312" spans="1:7" ht="15.75" customHeight="1">
      <c r="A312" s="96"/>
      <c r="B312" s="76"/>
      <c r="C312" s="76"/>
      <c r="D312" s="78" t="s">
        <v>195</v>
      </c>
      <c r="E312" s="92">
        <v>150000</v>
      </c>
      <c r="F312" s="92">
        <v>-150000</v>
      </c>
      <c r="G312" s="92">
        <f t="shared" si="6"/>
        <v>0</v>
      </c>
    </row>
    <row r="313" spans="1:7" ht="15.75" customHeight="1">
      <c r="A313" s="75">
        <v>4</v>
      </c>
      <c r="B313" s="76"/>
      <c r="C313" s="76"/>
      <c r="D313" s="87" t="s">
        <v>50</v>
      </c>
      <c r="E313" s="92">
        <f>E314</f>
        <v>150000</v>
      </c>
      <c r="F313" s="92">
        <v>-150000</v>
      </c>
      <c r="G313" s="92">
        <f t="shared" si="6"/>
        <v>0</v>
      </c>
    </row>
    <row r="314" spans="1:7" ht="15.75" customHeight="1">
      <c r="A314" s="96"/>
      <c r="B314" s="97">
        <v>42</v>
      </c>
      <c r="C314" s="76"/>
      <c r="D314" s="87" t="s">
        <v>51</v>
      </c>
      <c r="E314" s="92">
        <f>E315</f>
        <v>150000</v>
      </c>
      <c r="F314" s="92">
        <v>-150000</v>
      </c>
      <c r="G314" s="92">
        <f t="shared" si="6"/>
        <v>0</v>
      </c>
    </row>
    <row r="315" spans="1:7" ht="15.75" customHeight="1">
      <c r="A315" s="96"/>
      <c r="B315" s="76"/>
      <c r="C315" s="76">
        <v>421</v>
      </c>
      <c r="D315" s="91" t="s">
        <v>54</v>
      </c>
      <c r="E315" s="79">
        <v>150000</v>
      </c>
      <c r="F315" s="79">
        <v>-150000</v>
      </c>
      <c r="G315" s="79">
        <f t="shared" si="6"/>
        <v>0</v>
      </c>
    </row>
    <row r="316" spans="1:7" ht="21.75" customHeight="1">
      <c r="A316" s="348"/>
      <c r="B316" s="349"/>
      <c r="C316" s="349"/>
      <c r="D316" s="350" t="s">
        <v>165</v>
      </c>
      <c r="E316" s="343">
        <f>E318</f>
        <v>500000</v>
      </c>
      <c r="F316" s="343">
        <f>F318</f>
        <v>-500000</v>
      </c>
      <c r="G316" s="343">
        <f t="shared" si="6"/>
        <v>0</v>
      </c>
    </row>
    <row r="317" spans="1:7" ht="15.75" customHeight="1">
      <c r="A317" s="96"/>
      <c r="B317" s="76"/>
      <c r="C317" s="76"/>
      <c r="D317" s="78" t="s">
        <v>195</v>
      </c>
      <c r="E317" s="92">
        <v>500000</v>
      </c>
      <c r="F317" s="92">
        <v>-500000</v>
      </c>
      <c r="G317" s="92">
        <f t="shared" si="6"/>
        <v>0</v>
      </c>
    </row>
    <row r="318" spans="1:7" ht="15.75" customHeight="1">
      <c r="A318" s="75">
        <v>4</v>
      </c>
      <c r="B318" s="76"/>
      <c r="C318" s="76"/>
      <c r="D318" s="87" t="s">
        <v>50</v>
      </c>
      <c r="E318" s="92">
        <f>E319</f>
        <v>500000</v>
      </c>
      <c r="F318" s="92">
        <f>F319</f>
        <v>-500000</v>
      </c>
      <c r="G318" s="92">
        <f t="shared" si="6"/>
        <v>0</v>
      </c>
    </row>
    <row r="319" spans="1:7" ht="18" customHeight="1">
      <c r="A319" s="96"/>
      <c r="B319" s="97">
        <v>42</v>
      </c>
      <c r="C319" s="76"/>
      <c r="D319" s="87" t="s">
        <v>51</v>
      </c>
      <c r="E319" s="92">
        <v>500000</v>
      </c>
      <c r="F319" s="92">
        <v>-500000</v>
      </c>
      <c r="G319" s="92">
        <f t="shared" si="6"/>
        <v>0</v>
      </c>
    </row>
    <row r="320" spans="1:13" ht="15.75" customHeight="1">
      <c r="A320" s="96"/>
      <c r="B320" s="76"/>
      <c r="C320" s="76">
        <v>426</v>
      </c>
      <c r="D320" s="91" t="s">
        <v>56</v>
      </c>
      <c r="E320" s="79">
        <v>500000</v>
      </c>
      <c r="F320" s="79">
        <v>-500000</v>
      </c>
      <c r="G320" s="79">
        <f t="shared" si="6"/>
        <v>0</v>
      </c>
      <c r="M320" s="108"/>
    </row>
    <row r="321" spans="1:13" ht="22.5" customHeight="1">
      <c r="A321" s="355"/>
      <c r="B321" s="356"/>
      <c r="C321" s="356"/>
      <c r="D321" s="353" t="s">
        <v>166</v>
      </c>
      <c r="E321" s="354">
        <f>E323</f>
        <v>45000</v>
      </c>
      <c r="F321" s="354">
        <f>F323</f>
        <v>13750</v>
      </c>
      <c r="G321" s="354">
        <f t="shared" si="6"/>
        <v>58750</v>
      </c>
      <c r="M321" s="108"/>
    </row>
    <row r="322" spans="1:13" ht="15.75" customHeight="1">
      <c r="A322" s="96"/>
      <c r="B322" s="76"/>
      <c r="C322" s="76"/>
      <c r="D322" s="78" t="s">
        <v>195</v>
      </c>
      <c r="E322" s="92">
        <v>45000</v>
      </c>
      <c r="F322" s="92">
        <v>13750</v>
      </c>
      <c r="G322" s="92">
        <f t="shared" si="6"/>
        <v>58750</v>
      </c>
      <c r="M322" s="108"/>
    </row>
    <row r="323" spans="1:13" ht="15.75" customHeight="1">
      <c r="A323" s="75">
        <v>4</v>
      </c>
      <c r="B323" s="76"/>
      <c r="C323" s="76"/>
      <c r="D323" s="87" t="s">
        <v>50</v>
      </c>
      <c r="E323" s="92">
        <f>E324</f>
        <v>45000</v>
      </c>
      <c r="F323" s="92">
        <f>F324</f>
        <v>13750</v>
      </c>
      <c r="G323" s="92">
        <f t="shared" si="6"/>
        <v>58750</v>
      </c>
      <c r="M323" s="108"/>
    </row>
    <row r="324" spans="1:13" ht="15.75" customHeight="1">
      <c r="A324" s="96"/>
      <c r="B324" s="97">
        <v>42</v>
      </c>
      <c r="C324" s="76"/>
      <c r="D324" s="87" t="s">
        <v>53</v>
      </c>
      <c r="E324" s="92">
        <f>E325</f>
        <v>45000</v>
      </c>
      <c r="F324" s="92">
        <v>13750</v>
      </c>
      <c r="G324" s="92">
        <f t="shared" si="6"/>
        <v>58750</v>
      </c>
      <c r="M324" s="108"/>
    </row>
    <row r="325" spans="1:13" ht="15.75" customHeight="1">
      <c r="A325" s="96"/>
      <c r="B325" s="76"/>
      <c r="C325" s="76">
        <v>426</v>
      </c>
      <c r="D325" s="91" t="s">
        <v>56</v>
      </c>
      <c r="E325" s="79">
        <v>45000</v>
      </c>
      <c r="F325" s="79">
        <v>13750</v>
      </c>
      <c r="G325" s="79">
        <f t="shared" si="6"/>
        <v>58750</v>
      </c>
      <c r="M325" s="108"/>
    </row>
    <row r="326" spans="1:7" ht="26.25" customHeight="1">
      <c r="A326" s="355"/>
      <c r="B326" s="356"/>
      <c r="C326" s="356"/>
      <c r="D326" s="353" t="s">
        <v>167</v>
      </c>
      <c r="E326" s="354">
        <f>E328</f>
        <v>50000</v>
      </c>
      <c r="F326" s="354">
        <f>F328</f>
        <v>-25500</v>
      </c>
      <c r="G326" s="354">
        <f t="shared" si="6"/>
        <v>24500</v>
      </c>
    </row>
    <row r="327" spans="1:7" ht="15.75" customHeight="1">
      <c r="A327" s="96"/>
      <c r="B327" s="76"/>
      <c r="C327" s="76"/>
      <c r="D327" s="78" t="s">
        <v>195</v>
      </c>
      <c r="E327" s="92">
        <v>50000</v>
      </c>
      <c r="F327" s="92">
        <v>-25500</v>
      </c>
      <c r="G327" s="92">
        <f t="shared" si="6"/>
        <v>24500</v>
      </c>
    </row>
    <row r="328" spans="1:7" ht="15.75" customHeight="1">
      <c r="A328" s="75">
        <v>4</v>
      </c>
      <c r="B328" s="76"/>
      <c r="C328" s="76"/>
      <c r="D328" s="87" t="s">
        <v>50</v>
      </c>
      <c r="E328" s="92">
        <f>E329</f>
        <v>50000</v>
      </c>
      <c r="F328" s="92">
        <f>F329</f>
        <v>-25500</v>
      </c>
      <c r="G328" s="92">
        <f t="shared" si="6"/>
        <v>24500</v>
      </c>
    </row>
    <row r="329" spans="1:7" ht="15.75" customHeight="1">
      <c r="A329" s="96"/>
      <c r="B329" s="97">
        <v>42</v>
      </c>
      <c r="C329" s="76"/>
      <c r="D329" s="87" t="s">
        <v>53</v>
      </c>
      <c r="E329" s="92">
        <f>E330</f>
        <v>50000</v>
      </c>
      <c r="F329" s="92">
        <v>-25500</v>
      </c>
      <c r="G329" s="92">
        <f t="shared" si="6"/>
        <v>24500</v>
      </c>
    </row>
    <row r="330" spans="1:7" ht="15.75" customHeight="1">
      <c r="A330" s="96"/>
      <c r="B330" s="76"/>
      <c r="C330" s="76">
        <v>426</v>
      </c>
      <c r="D330" s="91" t="s">
        <v>56</v>
      </c>
      <c r="E330" s="79">
        <v>50000</v>
      </c>
      <c r="F330" s="79">
        <v>-25500</v>
      </c>
      <c r="G330" s="79">
        <f t="shared" si="6"/>
        <v>24500</v>
      </c>
    </row>
    <row r="331" spans="1:7" ht="27" customHeight="1">
      <c r="A331" s="355"/>
      <c r="B331" s="356"/>
      <c r="C331" s="356"/>
      <c r="D331" s="353" t="s">
        <v>168</v>
      </c>
      <c r="E331" s="354">
        <f>E333</f>
        <v>60000</v>
      </c>
      <c r="F331" s="354">
        <f>F333</f>
        <v>-60000</v>
      </c>
      <c r="G331" s="354">
        <f t="shared" si="6"/>
        <v>0</v>
      </c>
    </row>
    <row r="332" spans="1:7" ht="15.75" customHeight="1">
      <c r="A332" s="96"/>
      <c r="B332" s="76"/>
      <c r="C332" s="76"/>
      <c r="D332" s="78" t="s">
        <v>194</v>
      </c>
      <c r="E332" s="92">
        <v>60000</v>
      </c>
      <c r="F332" s="92">
        <v>-60000</v>
      </c>
      <c r="G332" s="92">
        <f t="shared" si="6"/>
        <v>0</v>
      </c>
    </row>
    <row r="333" spans="1:7" ht="15.75" customHeight="1">
      <c r="A333" s="75">
        <v>4</v>
      </c>
      <c r="B333" s="76"/>
      <c r="C333" s="76"/>
      <c r="D333" s="87" t="s">
        <v>50</v>
      </c>
      <c r="E333" s="92">
        <f>E334</f>
        <v>60000</v>
      </c>
      <c r="F333" s="92">
        <f>F334</f>
        <v>-60000</v>
      </c>
      <c r="G333" s="92">
        <f t="shared" si="6"/>
        <v>0</v>
      </c>
    </row>
    <row r="334" spans="1:7" ht="15.75" customHeight="1">
      <c r="A334" s="96"/>
      <c r="B334" s="97">
        <v>42</v>
      </c>
      <c r="C334" s="76"/>
      <c r="D334" s="87" t="s">
        <v>53</v>
      </c>
      <c r="E334" s="92">
        <f>E335</f>
        <v>60000</v>
      </c>
      <c r="F334" s="92">
        <v>-60000</v>
      </c>
      <c r="G334" s="92">
        <f t="shared" si="6"/>
        <v>0</v>
      </c>
    </row>
    <row r="335" spans="1:7" ht="15.75" customHeight="1">
      <c r="A335" s="96"/>
      <c r="B335" s="76"/>
      <c r="C335" s="76">
        <v>426</v>
      </c>
      <c r="D335" s="91" t="s">
        <v>56</v>
      </c>
      <c r="E335" s="79">
        <v>60000</v>
      </c>
      <c r="F335" s="79">
        <v>-60000</v>
      </c>
      <c r="G335" s="79">
        <f t="shared" si="6"/>
        <v>0</v>
      </c>
    </row>
    <row r="336" spans="1:7" ht="19.5" customHeight="1">
      <c r="A336" s="335"/>
      <c r="B336" s="336"/>
      <c r="C336" s="337"/>
      <c r="D336" s="338" t="s">
        <v>221</v>
      </c>
      <c r="E336" s="339">
        <f>E338</f>
        <v>150000</v>
      </c>
      <c r="F336" s="339">
        <f>F338</f>
        <v>-150000</v>
      </c>
      <c r="G336" s="339">
        <f>SUM(E336+F336)</f>
        <v>0</v>
      </c>
    </row>
    <row r="337" spans="1:7" ht="19.5" customHeight="1">
      <c r="A337" s="98"/>
      <c r="B337" s="99"/>
      <c r="C337" s="100"/>
      <c r="D337" s="78" t="s">
        <v>195</v>
      </c>
      <c r="E337" s="42">
        <v>150000</v>
      </c>
      <c r="F337" s="42">
        <v>-150000</v>
      </c>
      <c r="G337" s="42">
        <f>SUM(E337+F337)</f>
        <v>0</v>
      </c>
    </row>
    <row r="338" spans="1:7" ht="19.5" customHeight="1">
      <c r="A338" s="75">
        <v>4</v>
      </c>
      <c r="B338" s="76"/>
      <c r="C338" s="86"/>
      <c r="D338" s="87" t="s">
        <v>50</v>
      </c>
      <c r="E338" s="92">
        <f>E339</f>
        <v>150000</v>
      </c>
      <c r="F338" s="92">
        <f>F339</f>
        <v>-150000</v>
      </c>
      <c r="G338" s="92">
        <f>SUM(E338+F338)</f>
        <v>0</v>
      </c>
    </row>
    <row r="339" spans="1:7" ht="19.5" customHeight="1">
      <c r="A339" s="96"/>
      <c r="B339" s="97">
        <v>42</v>
      </c>
      <c r="C339" s="86"/>
      <c r="D339" s="87" t="s">
        <v>67</v>
      </c>
      <c r="E339" s="92">
        <f>E340</f>
        <v>150000</v>
      </c>
      <c r="F339" s="92">
        <v>-150000</v>
      </c>
      <c r="G339" s="92">
        <f>SUM(E339+F339)</f>
        <v>0</v>
      </c>
    </row>
    <row r="340" spans="1:7" ht="19.5" customHeight="1">
      <c r="A340" s="96"/>
      <c r="B340" s="76"/>
      <c r="C340" s="90">
        <v>422</v>
      </c>
      <c r="D340" s="91" t="s">
        <v>55</v>
      </c>
      <c r="E340" s="79">
        <v>150000</v>
      </c>
      <c r="F340" s="79">
        <v>-150000</v>
      </c>
      <c r="G340" s="79">
        <f>SUM(E340+F340)</f>
        <v>0</v>
      </c>
    </row>
    <row r="341" spans="1:7" ht="27" customHeight="1">
      <c r="A341" s="335"/>
      <c r="B341" s="336"/>
      <c r="C341" s="336"/>
      <c r="D341" s="338" t="s">
        <v>228</v>
      </c>
      <c r="E341" s="339">
        <f>E343</f>
        <v>100000</v>
      </c>
      <c r="F341" s="339">
        <f>F343</f>
        <v>-95500</v>
      </c>
      <c r="G341" s="339">
        <f t="shared" si="6"/>
        <v>4500</v>
      </c>
    </row>
    <row r="342" spans="1:7" ht="19.5" customHeight="1">
      <c r="A342" s="98"/>
      <c r="B342" s="99"/>
      <c r="C342" s="99"/>
      <c r="D342" s="78" t="s">
        <v>13</v>
      </c>
      <c r="E342" s="92">
        <v>100000</v>
      </c>
      <c r="F342" s="92">
        <v>-95500</v>
      </c>
      <c r="G342" s="92">
        <f aca="true" t="shared" si="8" ref="G342:G407">SUM(E342+F342)</f>
        <v>4500</v>
      </c>
    </row>
    <row r="343" spans="1:7" ht="19.5" customHeight="1">
      <c r="A343" s="109">
        <v>3</v>
      </c>
      <c r="B343" s="73"/>
      <c r="C343" s="73"/>
      <c r="D343" s="87" t="s">
        <v>32</v>
      </c>
      <c r="E343" s="92">
        <f>E344</f>
        <v>100000</v>
      </c>
      <c r="F343" s="92">
        <f>F344+F346</f>
        <v>-95500</v>
      </c>
      <c r="G343" s="92">
        <f t="shared" si="8"/>
        <v>4500</v>
      </c>
    </row>
    <row r="344" spans="1:7" ht="13.5" customHeight="1">
      <c r="A344" s="109"/>
      <c r="B344" s="110">
        <v>35</v>
      </c>
      <c r="C344" s="73"/>
      <c r="D344" s="87" t="s">
        <v>84</v>
      </c>
      <c r="E344" s="92">
        <f>E345</f>
        <v>100000</v>
      </c>
      <c r="F344" s="92">
        <v>-100000</v>
      </c>
      <c r="G344" s="92">
        <f t="shared" si="8"/>
        <v>0</v>
      </c>
    </row>
    <row r="345" spans="1:7" ht="28.5" customHeight="1">
      <c r="A345" s="109"/>
      <c r="B345" s="73"/>
      <c r="C345" s="73">
        <v>352</v>
      </c>
      <c r="D345" s="78" t="s">
        <v>95</v>
      </c>
      <c r="E345" s="104">
        <v>100000</v>
      </c>
      <c r="F345" s="104">
        <v>-100000</v>
      </c>
      <c r="G345" s="104">
        <f t="shared" si="8"/>
        <v>0</v>
      </c>
    </row>
    <row r="346" spans="1:7" ht="16.5" customHeight="1">
      <c r="A346" s="109"/>
      <c r="B346" s="110">
        <v>38</v>
      </c>
      <c r="C346" s="110"/>
      <c r="D346" s="78" t="s">
        <v>47</v>
      </c>
      <c r="E346" s="92">
        <v>0</v>
      </c>
      <c r="F346" s="92">
        <v>4500</v>
      </c>
      <c r="G346" s="92">
        <f t="shared" si="8"/>
        <v>4500</v>
      </c>
    </row>
    <row r="347" spans="1:7" ht="18" customHeight="1">
      <c r="A347" s="72"/>
      <c r="B347" s="73"/>
      <c r="C347" s="73">
        <v>386</v>
      </c>
      <c r="D347" s="177" t="s">
        <v>105</v>
      </c>
      <c r="E347" s="104">
        <v>0</v>
      </c>
      <c r="F347" s="104">
        <v>4500</v>
      </c>
      <c r="G347" s="104">
        <v>4500</v>
      </c>
    </row>
    <row r="348" spans="1:7" ht="25.5" customHeight="1">
      <c r="A348" s="109"/>
      <c r="B348" s="73"/>
      <c r="C348" s="73"/>
      <c r="D348" s="78" t="s">
        <v>75</v>
      </c>
      <c r="E348" s="104"/>
      <c r="F348" s="92"/>
      <c r="G348" s="92"/>
    </row>
    <row r="349" spans="1:7" ht="30">
      <c r="A349" s="327"/>
      <c r="B349" s="328"/>
      <c r="C349" s="328"/>
      <c r="D349" s="325" t="s">
        <v>169</v>
      </c>
      <c r="E349" s="331">
        <f>E350+E355</f>
        <v>920000</v>
      </c>
      <c r="F349" s="331">
        <f>F350+F355</f>
        <v>-580000</v>
      </c>
      <c r="G349" s="331">
        <f t="shared" si="8"/>
        <v>340000</v>
      </c>
    </row>
    <row r="350" spans="1:7" ht="16.5" customHeight="1">
      <c r="A350" s="149"/>
      <c r="B350" s="150"/>
      <c r="C350" s="150"/>
      <c r="D350" s="142" t="s">
        <v>170</v>
      </c>
      <c r="E350" s="145">
        <f>E352</f>
        <v>650000</v>
      </c>
      <c r="F350" s="145">
        <f>F352</f>
        <v>-430000</v>
      </c>
      <c r="G350" s="145">
        <f t="shared" si="8"/>
        <v>220000</v>
      </c>
    </row>
    <row r="351" spans="1:7" ht="15">
      <c r="A351" s="72"/>
      <c r="B351" s="73"/>
      <c r="C351" s="73"/>
      <c r="D351" s="78" t="s">
        <v>112</v>
      </c>
      <c r="E351" s="92">
        <v>650000</v>
      </c>
      <c r="F351" s="92">
        <v>-430000</v>
      </c>
      <c r="G351" s="92">
        <f t="shared" si="8"/>
        <v>220000</v>
      </c>
    </row>
    <row r="352" spans="1:7" ht="15">
      <c r="A352" s="109">
        <v>3</v>
      </c>
      <c r="B352" s="73"/>
      <c r="C352" s="73"/>
      <c r="D352" s="87" t="s">
        <v>32</v>
      </c>
      <c r="E352" s="92">
        <f>E353</f>
        <v>650000</v>
      </c>
      <c r="F352" s="92">
        <f>F353</f>
        <v>-430000</v>
      </c>
      <c r="G352" s="92">
        <f t="shared" si="8"/>
        <v>220000</v>
      </c>
    </row>
    <row r="353" spans="1:7" ht="15">
      <c r="A353" s="72"/>
      <c r="B353" s="110">
        <v>32</v>
      </c>
      <c r="C353" s="73"/>
      <c r="D353" s="87" t="s">
        <v>37</v>
      </c>
      <c r="E353" s="92">
        <f>E354</f>
        <v>650000</v>
      </c>
      <c r="F353" s="92">
        <v>-430000</v>
      </c>
      <c r="G353" s="92">
        <f t="shared" si="8"/>
        <v>220000</v>
      </c>
    </row>
    <row r="354" spans="1:7" ht="15">
      <c r="A354" s="72"/>
      <c r="B354" s="73"/>
      <c r="C354" s="73">
        <v>323</v>
      </c>
      <c r="D354" s="91" t="s">
        <v>40</v>
      </c>
      <c r="E354" s="79">
        <v>650000</v>
      </c>
      <c r="F354" s="79">
        <v>-430000</v>
      </c>
      <c r="G354" s="79">
        <f t="shared" si="8"/>
        <v>220000</v>
      </c>
    </row>
    <row r="355" spans="1:7" ht="18.75" customHeight="1">
      <c r="A355" s="149"/>
      <c r="B355" s="150"/>
      <c r="C355" s="150"/>
      <c r="D355" s="142" t="s">
        <v>171</v>
      </c>
      <c r="E355" s="145">
        <f>E357</f>
        <v>270000</v>
      </c>
      <c r="F355" s="145">
        <f>F357</f>
        <v>-150000</v>
      </c>
      <c r="G355" s="145">
        <f t="shared" si="8"/>
        <v>120000</v>
      </c>
    </row>
    <row r="356" spans="1:7" ht="15">
      <c r="A356" s="98"/>
      <c r="B356" s="99"/>
      <c r="C356" s="99"/>
      <c r="D356" s="78" t="s">
        <v>13</v>
      </c>
      <c r="E356" s="92">
        <v>270000</v>
      </c>
      <c r="F356" s="92">
        <v>-150000</v>
      </c>
      <c r="G356" s="92">
        <f t="shared" si="8"/>
        <v>120000</v>
      </c>
    </row>
    <row r="357" spans="1:7" ht="15">
      <c r="A357" s="109">
        <v>3</v>
      </c>
      <c r="B357" s="73"/>
      <c r="C357" s="73"/>
      <c r="D357" s="87" t="s">
        <v>32</v>
      </c>
      <c r="E357" s="92">
        <f>E358</f>
        <v>270000</v>
      </c>
      <c r="F357" s="92">
        <f>F358</f>
        <v>-150000</v>
      </c>
      <c r="G357" s="92">
        <f t="shared" si="8"/>
        <v>120000</v>
      </c>
    </row>
    <row r="358" spans="1:7" ht="15">
      <c r="A358" s="72"/>
      <c r="B358" s="110">
        <v>38</v>
      </c>
      <c r="C358" s="73"/>
      <c r="D358" s="87" t="s">
        <v>47</v>
      </c>
      <c r="E358" s="92">
        <f>E359</f>
        <v>270000</v>
      </c>
      <c r="F358" s="92">
        <v>-150000</v>
      </c>
      <c r="G358" s="92">
        <f t="shared" si="8"/>
        <v>120000</v>
      </c>
    </row>
    <row r="359" spans="1:7" ht="15">
      <c r="A359" s="72"/>
      <c r="B359" s="73"/>
      <c r="C359" s="73">
        <v>381</v>
      </c>
      <c r="D359" s="91" t="s">
        <v>48</v>
      </c>
      <c r="E359" s="79">
        <v>270000</v>
      </c>
      <c r="F359" s="79">
        <v>-150000</v>
      </c>
      <c r="G359" s="79">
        <f t="shared" si="8"/>
        <v>120000</v>
      </c>
    </row>
    <row r="360" spans="1:7" ht="19.5" customHeight="1">
      <c r="A360" s="72"/>
      <c r="B360" s="73"/>
      <c r="C360" s="73"/>
      <c r="D360" s="78" t="s">
        <v>76</v>
      </c>
      <c r="E360" s="79"/>
      <c r="F360" s="79"/>
      <c r="G360" s="79">
        <f t="shared" si="8"/>
        <v>0</v>
      </c>
    </row>
    <row r="361" spans="1:7" ht="27" customHeight="1">
      <c r="A361" s="327"/>
      <c r="B361" s="328"/>
      <c r="C361" s="328"/>
      <c r="D361" s="325" t="s">
        <v>172</v>
      </c>
      <c r="E361" s="331">
        <f>E362</f>
        <v>540000</v>
      </c>
      <c r="F361" s="331">
        <f>F362</f>
        <v>0</v>
      </c>
      <c r="G361" s="331">
        <f t="shared" si="8"/>
        <v>540000</v>
      </c>
    </row>
    <row r="362" spans="1:7" ht="17.25" customHeight="1">
      <c r="A362" s="259"/>
      <c r="B362" s="251"/>
      <c r="C362" s="251"/>
      <c r="D362" s="252" t="s">
        <v>173</v>
      </c>
      <c r="E362" s="253">
        <f>E364</f>
        <v>540000</v>
      </c>
      <c r="F362" s="253">
        <f>F364</f>
        <v>0</v>
      </c>
      <c r="G362" s="253">
        <f t="shared" si="8"/>
        <v>540000</v>
      </c>
    </row>
    <row r="363" spans="1:7" ht="15">
      <c r="A363" s="98"/>
      <c r="B363" s="99"/>
      <c r="C363" s="99"/>
      <c r="D363" s="78" t="s">
        <v>13</v>
      </c>
      <c r="E363" s="92">
        <v>540000</v>
      </c>
      <c r="F363" s="92">
        <v>0</v>
      </c>
      <c r="G363" s="92">
        <f t="shared" si="8"/>
        <v>540000</v>
      </c>
    </row>
    <row r="364" spans="1:7" ht="15">
      <c r="A364" s="109">
        <v>3</v>
      </c>
      <c r="B364" s="73"/>
      <c r="C364" s="73"/>
      <c r="D364" s="87" t="s">
        <v>32</v>
      </c>
      <c r="E364" s="92">
        <f>E365+E369+E371</f>
        <v>540000</v>
      </c>
      <c r="F364" s="92">
        <f>F365+F369+F371</f>
        <v>0</v>
      </c>
      <c r="G364" s="92">
        <f t="shared" si="8"/>
        <v>540000</v>
      </c>
    </row>
    <row r="365" spans="1:7" ht="15">
      <c r="A365" s="72"/>
      <c r="B365" s="110">
        <v>32</v>
      </c>
      <c r="C365" s="73"/>
      <c r="D365" s="87" t="s">
        <v>37</v>
      </c>
      <c r="E365" s="92">
        <f>E366+E367+E368</f>
        <v>40000</v>
      </c>
      <c r="F365" s="92">
        <f>F366+F367+F368</f>
        <v>15000</v>
      </c>
      <c r="G365" s="92">
        <f t="shared" si="8"/>
        <v>55000</v>
      </c>
    </row>
    <row r="366" spans="1:7" ht="15">
      <c r="A366" s="72"/>
      <c r="B366" s="110"/>
      <c r="C366" s="73">
        <v>322</v>
      </c>
      <c r="D366" s="91" t="s">
        <v>39</v>
      </c>
      <c r="E366" s="104">
        <v>15000</v>
      </c>
      <c r="F366" s="104">
        <v>10000</v>
      </c>
      <c r="G366" s="104">
        <f t="shared" si="8"/>
        <v>25000</v>
      </c>
    </row>
    <row r="367" spans="1:7" ht="15">
      <c r="A367" s="72"/>
      <c r="B367" s="73"/>
      <c r="C367" s="73">
        <v>323</v>
      </c>
      <c r="D367" s="91" t="s">
        <v>40</v>
      </c>
      <c r="E367" s="79">
        <v>20000</v>
      </c>
      <c r="F367" s="79">
        <v>5000</v>
      </c>
      <c r="G367" s="79">
        <f t="shared" si="8"/>
        <v>25000</v>
      </c>
    </row>
    <row r="368" spans="1:7" ht="15">
      <c r="A368" s="72"/>
      <c r="B368" s="73"/>
      <c r="C368" s="73">
        <v>329</v>
      </c>
      <c r="D368" s="91" t="s">
        <v>42</v>
      </c>
      <c r="E368" s="79">
        <v>5000</v>
      </c>
      <c r="F368" s="79">
        <v>0</v>
      </c>
      <c r="G368" s="79">
        <f t="shared" si="8"/>
        <v>5000</v>
      </c>
    </row>
    <row r="369" spans="1:7" ht="15">
      <c r="A369" s="72"/>
      <c r="B369" s="110">
        <v>37</v>
      </c>
      <c r="C369" s="73"/>
      <c r="D369" s="87" t="s">
        <v>99</v>
      </c>
      <c r="E369" s="79">
        <v>200000</v>
      </c>
      <c r="F369" s="79">
        <v>-75000</v>
      </c>
      <c r="G369" s="79">
        <f t="shared" si="8"/>
        <v>125000</v>
      </c>
    </row>
    <row r="370" spans="1:7" ht="15">
      <c r="A370" s="72"/>
      <c r="B370" s="73"/>
      <c r="C370" s="73">
        <v>372</v>
      </c>
      <c r="D370" s="91" t="s">
        <v>46</v>
      </c>
      <c r="E370" s="79">
        <v>200000</v>
      </c>
      <c r="F370" s="79">
        <v>-75000</v>
      </c>
      <c r="G370" s="79">
        <f t="shared" si="8"/>
        <v>125000</v>
      </c>
    </row>
    <row r="371" spans="1:7" ht="15">
      <c r="A371" s="72"/>
      <c r="B371" s="110">
        <v>35</v>
      </c>
      <c r="C371" s="73"/>
      <c r="D371" s="91" t="s">
        <v>84</v>
      </c>
      <c r="E371" s="79">
        <f>E372</f>
        <v>300000</v>
      </c>
      <c r="F371" s="79">
        <v>60000</v>
      </c>
      <c r="G371" s="79">
        <f t="shared" si="8"/>
        <v>360000</v>
      </c>
    </row>
    <row r="372" spans="1:7" ht="15">
      <c r="A372" s="72"/>
      <c r="B372" s="73"/>
      <c r="C372" s="73">
        <v>351</v>
      </c>
      <c r="D372" s="91" t="s">
        <v>85</v>
      </c>
      <c r="E372" s="79">
        <v>300000</v>
      </c>
      <c r="F372" s="79">
        <v>60000</v>
      </c>
      <c r="G372" s="79">
        <f t="shared" si="8"/>
        <v>360000</v>
      </c>
    </row>
    <row r="373" spans="1:7" ht="19.5" customHeight="1">
      <c r="A373" s="72"/>
      <c r="B373" s="73"/>
      <c r="C373" s="73"/>
      <c r="D373" s="78" t="s">
        <v>76</v>
      </c>
      <c r="E373" s="79"/>
      <c r="F373" s="79"/>
      <c r="G373" s="79">
        <f t="shared" si="8"/>
        <v>0</v>
      </c>
    </row>
    <row r="374" spans="1:7" ht="24.75" customHeight="1">
      <c r="A374" s="327"/>
      <c r="B374" s="328"/>
      <c r="C374" s="328"/>
      <c r="D374" s="325" t="s">
        <v>174</v>
      </c>
      <c r="E374" s="331">
        <f>E375+E380+E385</f>
        <v>60000</v>
      </c>
      <c r="F374" s="331">
        <f>F375+F380+F385</f>
        <v>0</v>
      </c>
      <c r="G374" s="331">
        <f t="shared" si="8"/>
        <v>60000</v>
      </c>
    </row>
    <row r="375" spans="1:7" ht="19.5" customHeight="1">
      <c r="A375" s="250"/>
      <c r="B375" s="251"/>
      <c r="C375" s="251"/>
      <c r="D375" s="252" t="s">
        <v>175</v>
      </c>
      <c r="E375" s="253">
        <f>E377</f>
        <v>49000</v>
      </c>
      <c r="F375" s="253">
        <v>0</v>
      </c>
      <c r="G375" s="253">
        <f t="shared" si="8"/>
        <v>49000</v>
      </c>
    </row>
    <row r="376" spans="1:7" ht="15">
      <c r="A376" s="72"/>
      <c r="B376" s="73"/>
      <c r="C376" s="73"/>
      <c r="D376" s="78" t="s">
        <v>13</v>
      </c>
      <c r="E376" s="92">
        <v>49000</v>
      </c>
      <c r="F376" s="92">
        <v>0</v>
      </c>
      <c r="G376" s="92">
        <f t="shared" si="8"/>
        <v>49000</v>
      </c>
    </row>
    <row r="377" spans="1:7" ht="15">
      <c r="A377" s="109">
        <v>3</v>
      </c>
      <c r="B377" s="73"/>
      <c r="C377" s="73"/>
      <c r="D377" s="87" t="s">
        <v>32</v>
      </c>
      <c r="E377" s="92">
        <f>E378</f>
        <v>49000</v>
      </c>
      <c r="F377" s="92">
        <f>F378</f>
        <v>0</v>
      </c>
      <c r="G377" s="92">
        <f t="shared" si="8"/>
        <v>49000</v>
      </c>
    </row>
    <row r="378" spans="1:7" ht="15">
      <c r="A378" s="72"/>
      <c r="B378" s="110">
        <v>32</v>
      </c>
      <c r="C378" s="73"/>
      <c r="D378" s="87" t="s">
        <v>37</v>
      </c>
      <c r="E378" s="92">
        <f>E379</f>
        <v>49000</v>
      </c>
      <c r="F378" s="92">
        <v>0</v>
      </c>
      <c r="G378" s="92">
        <f t="shared" si="8"/>
        <v>49000</v>
      </c>
    </row>
    <row r="379" spans="1:7" ht="15">
      <c r="A379" s="72"/>
      <c r="B379" s="73"/>
      <c r="C379" s="73">
        <v>329</v>
      </c>
      <c r="D379" s="91" t="s">
        <v>42</v>
      </c>
      <c r="E379" s="79">
        <v>49000</v>
      </c>
      <c r="F379" s="79">
        <v>0</v>
      </c>
      <c r="G379" s="79">
        <f t="shared" si="8"/>
        <v>49000</v>
      </c>
    </row>
    <row r="380" spans="1:7" ht="19.5" customHeight="1">
      <c r="A380" s="259"/>
      <c r="B380" s="251"/>
      <c r="C380" s="251"/>
      <c r="D380" s="252" t="s">
        <v>176</v>
      </c>
      <c r="E380" s="253">
        <f>E382</f>
        <v>7000</v>
      </c>
      <c r="F380" s="253">
        <f>F382</f>
        <v>0</v>
      </c>
      <c r="G380" s="253">
        <f t="shared" si="8"/>
        <v>7000</v>
      </c>
    </row>
    <row r="381" spans="1:7" ht="15">
      <c r="A381" s="72"/>
      <c r="B381" s="73"/>
      <c r="C381" s="73"/>
      <c r="D381" s="78" t="s">
        <v>13</v>
      </c>
      <c r="E381" s="92">
        <v>7000</v>
      </c>
      <c r="F381" s="92">
        <v>0</v>
      </c>
      <c r="G381" s="92">
        <f t="shared" si="8"/>
        <v>7000</v>
      </c>
    </row>
    <row r="382" spans="1:7" ht="15">
      <c r="A382" s="109">
        <v>3</v>
      </c>
      <c r="B382" s="73"/>
      <c r="C382" s="73"/>
      <c r="D382" s="87" t="s">
        <v>32</v>
      </c>
      <c r="E382" s="92">
        <f>E383</f>
        <v>7000</v>
      </c>
      <c r="F382" s="92">
        <f>F383</f>
        <v>0</v>
      </c>
      <c r="G382" s="92">
        <f t="shared" si="8"/>
        <v>7000</v>
      </c>
    </row>
    <row r="383" spans="1:7" ht="15">
      <c r="A383" s="72"/>
      <c r="B383" s="110">
        <v>36</v>
      </c>
      <c r="C383" s="73"/>
      <c r="D383" s="87" t="s">
        <v>100</v>
      </c>
      <c r="E383" s="92">
        <f>E384</f>
        <v>7000</v>
      </c>
      <c r="F383" s="92">
        <v>0</v>
      </c>
      <c r="G383" s="92">
        <f t="shared" si="8"/>
        <v>7000</v>
      </c>
    </row>
    <row r="384" spans="1:7" ht="15">
      <c r="A384" s="72"/>
      <c r="B384" s="73"/>
      <c r="C384" s="73">
        <v>366</v>
      </c>
      <c r="D384" s="91" t="s">
        <v>101</v>
      </c>
      <c r="E384" s="79">
        <v>7000</v>
      </c>
      <c r="F384" s="79">
        <v>0</v>
      </c>
      <c r="G384" s="79">
        <f t="shared" si="8"/>
        <v>7000</v>
      </c>
    </row>
    <row r="385" spans="1:7" ht="19.5" customHeight="1">
      <c r="A385" s="250"/>
      <c r="B385" s="251"/>
      <c r="C385" s="251"/>
      <c r="D385" s="252" t="s">
        <v>177</v>
      </c>
      <c r="E385" s="253">
        <f>E387</f>
        <v>4000</v>
      </c>
      <c r="F385" s="253">
        <f>F387</f>
        <v>0</v>
      </c>
      <c r="G385" s="253">
        <f t="shared" si="8"/>
        <v>4000</v>
      </c>
    </row>
    <row r="386" spans="1:7" ht="15">
      <c r="A386" s="72"/>
      <c r="B386" s="73"/>
      <c r="C386" s="73"/>
      <c r="D386" s="78" t="s">
        <v>13</v>
      </c>
      <c r="E386" s="92">
        <v>4000</v>
      </c>
      <c r="F386" s="92">
        <v>0</v>
      </c>
      <c r="G386" s="92">
        <f t="shared" si="8"/>
        <v>4000</v>
      </c>
    </row>
    <row r="387" spans="1:7" ht="15">
      <c r="A387" s="109">
        <v>3</v>
      </c>
      <c r="B387" s="73"/>
      <c r="C387" s="73"/>
      <c r="D387" s="87" t="s">
        <v>32</v>
      </c>
      <c r="E387" s="92">
        <f>E388</f>
        <v>4000</v>
      </c>
      <c r="F387" s="92">
        <f>F388</f>
        <v>0</v>
      </c>
      <c r="G387" s="92">
        <f t="shared" si="8"/>
        <v>4000</v>
      </c>
    </row>
    <row r="388" spans="1:7" ht="15">
      <c r="A388" s="72"/>
      <c r="B388" s="110">
        <v>37</v>
      </c>
      <c r="C388" s="73"/>
      <c r="D388" s="87" t="s">
        <v>99</v>
      </c>
      <c r="E388" s="92">
        <f>E389</f>
        <v>4000</v>
      </c>
      <c r="F388" s="92">
        <v>0</v>
      </c>
      <c r="G388" s="92">
        <f t="shared" si="8"/>
        <v>4000</v>
      </c>
    </row>
    <row r="389" spans="1:7" ht="15">
      <c r="A389" s="72"/>
      <c r="B389" s="73"/>
      <c r="C389" s="73">
        <v>372</v>
      </c>
      <c r="D389" s="91" t="s">
        <v>46</v>
      </c>
      <c r="E389" s="79">
        <v>4000</v>
      </c>
      <c r="F389" s="79">
        <v>0</v>
      </c>
      <c r="G389" s="79">
        <f t="shared" si="8"/>
        <v>4000</v>
      </c>
    </row>
    <row r="390" spans="1:7" ht="24.75" customHeight="1">
      <c r="A390" s="72"/>
      <c r="B390" s="73"/>
      <c r="C390" s="73"/>
      <c r="D390" s="78" t="s">
        <v>77</v>
      </c>
      <c r="E390" s="79"/>
      <c r="F390" s="79"/>
      <c r="G390" s="79"/>
    </row>
    <row r="391" spans="1:7" ht="23.25" customHeight="1">
      <c r="A391" s="327"/>
      <c r="B391" s="328"/>
      <c r="C391" s="328"/>
      <c r="D391" s="325" t="s">
        <v>178</v>
      </c>
      <c r="E391" s="331">
        <f>E392+E397+E402+E407+E414</f>
        <v>70000</v>
      </c>
      <c r="F391" s="331">
        <f>F392+F397+F402+F407+F414</f>
        <v>0</v>
      </c>
      <c r="G391" s="331">
        <f t="shared" si="8"/>
        <v>70000</v>
      </c>
    </row>
    <row r="392" spans="1:7" ht="18.75" customHeight="1">
      <c r="A392" s="259"/>
      <c r="B392" s="251"/>
      <c r="C392" s="251"/>
      <c r="D392" s="252" t="s">
        <v>184</v>
      </c>
      <c r="E392" s="253">
        <f>E394</f>
        <v>5000</v>
      </c>
      <c r="F392" s="253">
        <f>F394</f>
        <v>0</v>
      </c>
      <c r="G392" s="253">
        <f t="shared" si="8"/>
        <v>5000</v>
      </c>
    </row>
    <row r="393" spans="1:7" ht="15">
      <c r="A393" s="72"/>
      <c r="B393" s="73"/>
      <c r="C393" s="73"/>
      <c r="D393" s="78" t="s">
        <v>13</v>
      </c>
      <c r="E393" s="92">
        <v>5000</v>
      </c>
      <c r="F393" s="92">
        <v>0</v>
      </c>
      <c r="G393" s="92">
        <f t="shared" si="8"/>
        <v>5000</v>
      </c>
    </row>
    <row r="394" spans="1:7" ht="15">
      <c r="A394" s="109">
        <v>3</v>
      </c>
      <c r="B394" s="73"/>
      <c r="C394" s="73"/>
      <c r="D394" s="87" t="s">
        <v>32</v>
      </c>
      <c r="E394" s="92">
        <f>E395</f>
        <v>5000</v>
      </c>
      <c r="F394" s="92">
        <f>F395</f>
        <v>0</v>
      </c>
      <c r="G394" s="92">
        <f t="shared" si="8"/>
        <v>5000</v>
      </c>
    </row>
    <row r="395" spans="1:7" ht="15">
      <c r="A395" s="72"/>
      <c r="B395" s="110">
        <v>37</v>
      </c>
      <c r="C395" s="73"/>
      <c r="D395" s="87" t="s">
        <v>78</v>
      </c>
      <c r="E395" s="92">
        <f>E396</f>
        <v>5000</v>
      </c>
      <c r="F395" s="92">
        <v>0</v>
      </c>
      <c r="G395" s="92">
        <f t="shared" si="8"/>
        <v>5000</v>
      </c>
    </row>
    <row r="396" spans="1:7" ht="15">
      <c r="A396" s="72"/>
      <c r="B396" s="73"/>
      <c r="C396" s="73">
        <v>372</v>
      </c>
      <c r="D396" s="91" t="s">
        <v>45</v>
      </c>
      <c r="E396" s="79">
        <v>5000</v>
      </c>
      <c r="F396" s="79">
        <v>0</v>
      </c>
      <c r="G396" s="79">
        <f t="shared" si="8"/>
        <v>5000</v>
      </c>
    </row>
    <row r="397" spans="1:7" ht="27.75" customHeight="1">
      <c r="A397" s="250"/>
      <c r="B397" s="251"/>
      <c r="C397" s="251"/>
      <c r="D397" s="252" t="s">
        <v>183</v>
      </c>
      <c r="E397" s="253">
        <f>E399</f>
        <v>7000</v>
      </c>
      <c r="F397" s="253">
        <f>F399</f>
        <v>0</v>
      </c>
      <c r="G397" s="253">
        <f t="shared" si="8"/>
        <v>7000</v>
      </c>
    </row>
    <row r="398" spans="1:7" ht="15">
      <c r="A398" s="72"/>
      <c r="B398" s="73"/>
      <c r="C398" s="73"/>
      <c r="D398" s="78" t="s">
        <v>13</v>
      </c>
      <c r="E398" s="92">
        <v>7000</v>
      </c>
      <c r="F398" s="92">
        <v>0</v>
      </c>
      <c r="G398" s="92">
        <f t="shared" si="8"/>
        <v>7000</v>
      </c>
    </row>
    <row r="399" spans="1:7" ht="15">
      <c r="A399" s="109">
        <v>3</v>
      </c>
      <c r="B399" s="73"/>
      <c r="C399" s="73"/>
      <c r="D399" s="87" t="s">
        <v>32</v>
      </c>
      <c r="E399" s="92">
        <f>E400</f>
        <v>7000</v>
      </c>
      <c r="F399" s="92">
        <f>F400</f>
        <v>0</v>
      </c>
      <c r="G399" s="92">
        <f t="shared" si="8"/>
        <v>7000</v>
      </c>
    </row>
    <row r="400" spans="1:7" ht="15">
      <c r="A400" s="72"/>
      <c r="B400" s="110">
        <v>37</v>
      </c>
      <c r="C400" s="73"/>
      <c r="D400" s="87" t="s">
        <v>78</v>
      </c>
      <c r="E400" s="92">
        <f>E401</f>
        <v>7000</v>
      </c>
      <c r="F400" s="92">
        <v>0</v>
      </c>
      <c r="G400" s="92">
        <f t="shared" si="8"/>
        <v>7000</v>
      </c>
    </row>
    <row r="401" spans="1:7" ht="15">
      <c r="A401" s="72"/>
      <c r="B401" s="73"/>
      <c r="C401" s="73">
        <v>372</v>
      </c>
      <c r="D401" s="91" t="s">
        <v>45</v>
      </c>
      <c r="E401" s="79">
        <v>7000</v>
      </c>
      <c r="F401" s="79">
        <v>0</v>
      </c>
      <c r="G401" s="79">
        <f t="shared" si="8"/>
        <v>7000</v>
      </c>
    </row>
    <row r="402" spans="1:7" ht="18.75" customHeight="1">
      <c r="A402" s="259"/>
      <c r="B402" s="251"/>
      <c r="C402" s="251"/>
      <c r="D402" s="252" t="s">
        <v>182</v>
      </c>
      <c r="E402" s="253">
        <f>E404</f>
        <v>20000</v>
      </c>
      <c r="F402" s="253">
        <f>F404</f>
        <v>0</v>
      </c>
      <c r="G402" s="253">
        <f t="shared" si="8"/>
        <v>20000</v>
      </c>
    </row>
    <row r="403" spans="1:7" ht="15">
      <c r="A403" s="72"/>
      <c r="B403" s="73"/>
      <c r="C403" s="73"/>
      <c r="D403" s="78" t="s">
        <v>13</v>
      </c>
      <c r="E403" s="92">
        <v>20000</v>
      </c>
      <c r="F403" s="92">
        <v>0</v>
      </c>
      <c r="G403" s="92">
        <f t="shared" si="8"/>
        <v>20000</v>
      </c>
    </row>
    <row r="404" spans="1:7" ht="15">
      <c r="A404" s="109">
        <v>3</v>
      </c>
      <c r="B404" s="73"/>
      <c r="C404" s="73"/>
      <c r="D404" s="87" t="s">
        <v>32</v>
      </c>
      <c r="E404" s="92">
        <f>E405</f>
        <v>20000</v>
      </c>
      <c r="F404" s="92">
        <f>F405</f>
        <v>0</v>
      </c>
      <c r="G404" s="92">
        <f t="shared" si="8"/>
        <v>20000</v>
      </c>
    </row>
    <row r="405" spans="1:7" ht="15">
      <c r="A405" s="72"/>
      <c r="B405" s="110">
        <v>37</v>
      </c>
      <c r="C405" s="73"/>
      <c r="D405" s="87" t="s">
        <v>78</v>
      </c>
      <c r="E405" s="92">
        <f>E406</f>
        <v>20000</v>
      </c>
      <c r="F405" s="92">
        <v>0</v>
      </c>
      <c r="G405" s="92">
        <f t="shared" si="8"/>
        <v>20000</v>
      </c>
    </row>
    <row r="406" spans="1:7" ht="15">
      <c r="A406" s="72"/>
      <c r="B406" s="73"/>
      <c r="C406" s="73">
        <v>372</v>
      </c>
      <c r="D406" s="91" t="s">
        <v>45</v>
      </c>
      <c r="E406" s="79">
        <v>20000</v>
      </c>
      <c r="F406" s="79">
        <v>0</v>
      </c>
      <c r="G406" s="79">
        <f t="shared" si="8"/>
        <v>20000</v>
      </c>
    </row>
    <row r="407" spans="1:7" ht="19.5" customHeight="1">
      <c r="A407" s="259"/>
      <c r="B407" s="251"/>
      <c r="C407" s="251"/>
      <c r="D407" s="252" t="s">
        <v>181</v>
      </c>
      <c r="E407" s="253">
        <f>E409</f>
        <v>23000</v>
      </c>
      <c r="F407" s="253">
        <f>F409</f>
        <v>0</v>
      </c>
      <c r="G407" s="253">
        <f t="shared" si="8"/>
        <v>23000</v>
      </c>
    </row>
    <row r="408" spans="1:7" ht="15">
      <c r="A408" s="72"/>
      <c r="B408" s="73"/>
      <c r="C408" s="73"/>
      <c r="D408" s="78" t="s">
        <v>13</v>
      </c>
      <c r="E408" s="92">
        <v>23000</v>
      </c>
      <c r="F408" s="92">
        <v>0</v>
      </c>
      <c r="G408" s="92">
        <f aca="true" t="shared" si="9" ref="G408:G442">SUM(E408+F408)</f>
        <v>23000</v>
      </c>
    </row>
    <row r="409" spans="1:7" ht="15">
      <c r="A409" s="109">
        <v>3</v>
      </c>
      <c r="B409" s="73"/>
      <c r="C409" s="73"/>
      <c r="D409" s="87" t="s">
        <v>32</v>
      </c>
      <c r="E409" s="92">
        <f>E410+E412</f>
        <v>23000</v>
      </c>
      <c r="F409" s="92">
        <f>F410+F412</f>
        <v>0</v>
      </c>
      <c r="G409" s="92">
        <f t="shared" si="9"/>
        <v>23000</v>
      </c>
    </row>
    <row r="410" spans="1:7" ht="15">
      <c r="A410" s="72"/>
      <c r="B410" s="110">
        <v>37</v>
      </c>
      <c r="C410" s="73"/>
      <c r="D410" s="87" t="s">
        <v>78</v>
      </c>
      <c r="E410" s="92">
        <f>E411</f>
        <v>14000</v>
      </c>
      <c r="F410" s="92">
        <v>0</v>
      </c>
      <c r="G410" s="92">
        <f t="shared" si="9"/>
        <v>14000</v>
      </c>
    </row>
    <row r="411" spans="1:7" ht="15">
      <c r="A411" s="72"/>
      <c r="B411" s="73"/>
      <c r="C411" s="73">
        <v>372</v>
      </c>
      <c r="D411" s="91" t="s">
        <v>102</v>
      </c>
      <c r="E411" s="79">
        <v>14000</v>
      </c>
      <c r="F411" s="79">
        <v>0</v>
      </c>
      <c r="G411" s="79">
        <f t="shared" si="9"/>
        <v>14000</v>
      </c>
    </row>
    <row r="412" spans="1:7" ht="15">
      <c r="A412" s="72"/>
      <c r="B412" s="110">
        <v>38</v>
      </c>
      <c r="C412" s="73"/>
      <c r="D412" s="87" t="s">
        <v>47</v>
      </c>
      <c r="E412" s="92">
        <f>E413</f>
        <v>9000</v>
      </c>
      <c r="F412" s="92">
        <v>0</v>
      </c>
      <c r="G412" s="92">
        <f t="shared" si="9"/>
        <v>9000</v>
      </c>
    </row>
    <row r="413" spans="1:7" ht="15">
      <c r="A413" s="72"/>
      <c r="B413" s="73"/>
      <c r="C413" s="73">
        <v>381</v>
      </c>
      <c r="D413" s="91" t="s">
        <v>48</v>
      </c>
      <c r="E413" s="79">
        <v>9000</v>
      </c>
      <c r="F413" s="79">
        <v>0</v>
      </c>
      <c r="G413" s="79">
        <f t="shared" si="9"/>
        <v>9000</v>
      </c>
    </row>
    <row r="414" spans="1:7" ht="18" customHeight="1">
      <c r="A414" s="259"/>
      <c r="B414" s="251"/>
      <c r="C414" s="251"/>
      <c r="D414" s="252" t="s">
        <v>180</v>
      </c>
      <c r="E414" s="253">
        <f>E416</f>
        <v>15000</v>
      </c>
      <c r="F414" s="253">
        <f>F416</f>
        <v>0</v>
      </c>
      <c r="G414" s="253">
        <f t="shared" si="9"/>
        <v>15000</v>
      </c>
    </row>
    <row r="415" spans="1:7" ht="15">
      <c r="A415" s="98"/>
      <c r="B415" s="99"/>
      <c r="C415" s="99"/>
      <c r="D415" s="78" t="s">
        <v>194</v>
      </c>
      <c r="E415" s="42">
        <v>15000</v>
      </c>
      <c r="F415" s="42">
        <v>0</v>
      </c>
      <c r="G415" s="42">
        <f t="shared" si="9"/>
        <v>15000</v>
      </c>
    </row>
    <row r="416" spans="1:7" ht="15">
      <c r="A416" s="109">
        <v>3</v>
      </c>
      <c r="B416" s="73"/>
      <c r="C416" s="73"/>
      <c r="D416" s="87" t="s">
        <v>32</v>
      </c>
      <c r="E416" s="92">
        <f>E417</f>
        <v>15000</v>
      </c>
      <c r="F416" s="92">
        <f>F417</f>
        <v>0</v>
      </c>
      <c r="G416" s="92">
        <f t="shared" si="9"/>
        <v>15000</v>
      </c>
    </row>
    <row r="417" spans="1:7" ht="15">
      <c r="A417" s="72"/>
      <c r="B417" s="110">
        <v>37</v>
      </c>
      <c r="C417" s="73"/>
      <c r="D417" s="87" t="s">
        <v>78</v>
      </c>
      <c r="E417" s="92">
        <f>E418</f>
        <v>15000</v>
      </c>
      <c r="F417" s="92">
        <v>0</v>
      </c>
      <c r="G417" s="92">
        <f t="shared" si="9"/>
        <v>15000</v>
      </c>
    </row>
    <row r="418" spans="1:7" ht="15">
      <c r="A418" s="72"/>
      <c r="B418" s="73"/>
      <c r="C418" s="73">
        <v>372</v>
      </c>
      <c r="D418" s="91" t="s">
        <v>45</v>
      </c>
      <c r="E418" s="79">
        <v>15000</v>
      </c>
      <c r="F418" s="79">
        <v>0</v>
      </c>
      <c r="G418" s="79">
        <f t="shared" si="9"/>
        <v>15000</v>
      </c>
    </row>
    <row r="419" spans="1:7" ht="15">
      <c r="A419" s="98"/>
      <c r="B419" s="99"/>
      <c r="C419" s="99"/>
      <c r="D419" s="78" t="s">
        <v>75</v>
      </c>
      <c r="E419" s="105"/>
      <c r="F419" s="105"/>
      <c r="G419" s="105">
        <f t="shared" si="9"/>
        <v>0</v>
      </c>
    </row>
    <row r="420" spans="1:7" ht="20.25" customHeight="1">
      <c r="A420" s="327"/>
      <c r="B420" s="328"/>
      <c r="C420" s="328"/>
      <c r="D420" s="325" t="s">
        <v>179</v>
      </c>
      <c r="E420" s="331">
        <f>E421</f>
        <v>70000</v>
      </c>
      <c r="F420" s="331">
        <f>F421</f>
        <v>21000</v>
      </c>
      <c r="G420" s="331">
        <f t="shared" si="9"/>
        <v>91000</v>
      </c>
    </row>
    <row r="421" spans="1:7" ht="18" customHeight="1">
      <c r="A421" s="149"/>
      <c r="B421" s="150"/>
      <c r="C421" s="150"/>
      <c r="D421" s="142" t="s">
        <v>185</v>
      </c>
      <c r="E421" s="145">
        <f>SUM(E423)</f>
        <v>70000</v>
      </c>
      <c r="F421" s="145">
        <f>SUM(F423)</f>
        <v>21000</v>
      </c>
      <c r="G421" s="145">
        <f t="shared" si="9"/>
        <v>91000</v>
      </c>
    </row>
    <row r="422" spans="1:7" ht="15">
      <c r="A422" s="72"/>
      <c r="B422" s="73"/>
      <c r="C422" s="73"/>
      <c r="D422" s="78" t="s">
        <v>13</v>
      </c>
      <c r="E422" s="92">
        <v>70000</v>
      </c>
      <c r="F422" s="92">
        <v>21000</v>
      </c>
      <c r="G422" s="92">
        <f t="shared" si="9"/>
        <v>91000</v>
      </c>
    </row>
    <row r="423" spans="1:7" ht="15">
      <c r="A423" s="109">
        <v>3</v>
      </c>
      <c r="B423" s="73"/>
      <c r="C423" s="73"/>
      <c r="D423" s="87" t="s">
        <v>32</v>
      </c>
      <c r="E423" s="92">
        <f>E424</f>
        <v>70000</v>
      </c>
      <c r="F423" s="92">
        <f>F424</f>
        <v>21000</v>
      </c>
      <c r="G423" s="92">
        <f t="shared" si="9"/>
        <v>91000</v>
      </c>
    </row>
    <row r="424" spans="1:7" ht="15">
      <c r="A424" s="72"/>
      <c r="B424" s="110">
        <v>38</v>
      </c>
      <c r="C424" s="73"/>
      <c r="D424" s="87" t="s">
        <v>47</v>
      </c>
      <c r="E424" s="92">
        <f>E425</f>
        <v>70000</v>
      </c>
      <c r="F424" s="92">
        <v>21000</v>
      </c>
      <c r="G424" s="92">
        <f t="shared" si="9"/>
        <v>91000</v>
      </c>
    </row>
    <row r="425" spans="1:7" ht="15">
      <c r="A425" s="72"/>
      <c r="B425" s="73"/>
      <c r="C425" s="73">
        <v>381</v>
      </c>
      <c r="D425" s="91" t="s">
        <v>48</v>
      </c>
      <c r="E425" s="79">
        <v>70000</v>
      </c>
      <c r="F425" s="79">
        <v>21000</v>
      </c>
      <c r="G425" s="79">
        <f t="shared" si="9"/>
        <v>91000</v>
      </c>
    </row>
    <row r="426" spans="1:7" ht="23.25" customHeight="1">
      <c r="A426" s="72"/>
      <c r="B426" s="73"/>
      <c r="C426" s="73"/>
      <c r="D426" s="78" t="s">
        <v>79</v>
      </c>
      <c r="E426" s="79"/>
      <c r="F426" s="79"/>
      <c r="G426" s="79">
        <f t="shared" si="9"/>
        <v>0</v>
      </c>
    </row>
    <row r="427" spans="1:7" ht="21.75" customHeight="1">
      <c r="A427" s="327"/>
      <c r="B427" s="328"/>
      <c r="C427" s="328"/>
      <c r="D427" s="325" t="s">
        <v>186</v>
      </c>
      <c r="E427" s="331">
        <f>E428</f>
        <v>130000</v>
      </c>
      <c r="F427" s="331">
        <f>F428</f>
        <v>0</v>
      </c>
      <c r="G427" s="331">
        <f t="shared" si="9"/>
        <v>130000</v>
      </c>
    </row>
    <row r="428" spans="1:7" ht="17.25" customHeight="1">
      <c r="A428" s="149"/>
      <c r="B428" s="150"/>
      <c r="C428" s="150"/>
      <c r="D428" s="260" t="s">
        <v>187</v>
      </c>
      <c r="E428" s="145">
        <f>E430</f>
        <v>130000</v>
      </c>
      <c r="F428" s="145">
        <f>F430</f>
        <v>0</v>
      </c>
      <c r="G428" s="145">
        <f t="shared" si="9"/>
        <v>130000</v>
      </c>
    </row>
    <row r="429" spans="1:7" ht="15">
      <c r="A429" s="72"/>
      <c r="B429" s="73"/>
      <c r="C429" s="73"/>
      <c r="D429" s="78" t="s">
        <v>13</v>
      </c>
      <c r="E429" s="42">
        <v>130000</v>
      </c>
      <c r="F429" s="42">
        <v>0</v>
      </c>
      <c r="G429" s="42">
        <f t="shared" si="9"/>
        <v>130000</v>
      </c>
    </row>
    <row r="430" spans="1:7" ht="15">
      <c r="A430" s="109">
        <v>3</v>
      </c>
      <c r="B430" s="73"/>
      <c r="C430" s="73"/>
      <c r="D430" s="87" t="s">
        <v>32</v>
      </c>
      <c r="E430" s="92">
        <f>E431+E435</f>
        <v>130000</v>
      </c>
      <c r="F430" s="92">
        <f>F431+F435</f>
        <v>0</v>
      </c>
      <c r="G430" s="92">
        <f t="shared" si="9"/>
        <v>130000</v>
      </c>
    </row>
    <row r="431" spans="1:7" ht="15">
      <c r="A431" s="72"/>
      <c r="B431" s="110">
        <v>32</v>
      </c>
      <c r="C431" s="73"/>
      <c r="D431" s="87" t="s">
        <v>37</v>
      </c>
      <c r="E431" s="92">
        <f>E432+E433+E434</f>
        <v>20000</v>
      </c>
      <c r="F431" s="92">
        <v>0</v>
      </c>
      <c r="G431" s="92">
        <f t="shared" si="9"/>
        <v>20000</v>
      </c>
    </row>
    <row r="432" spans="1:7" ht="15">
      <c r="A432" s="72"/>
      <c r="B432" s="110"/>
      <c r="C432" s="73">
        <v>322</v>
      </c>
      <c r="D432" s="91" t="s">
        <v>39</v>
      </c>
      <c r="E432" s="104">
        <v>2000</v>
      </c>
      <c r="F432" s="92">
        <v>0</v>
      </c>
      <c r="G432" s="92">
        <f t="shared" si="9"/>
        <v>2000</v>
      </c>
    </row>
    <row r="433" spans="1:7" ht="15">
      <c r="A433" s="72"/>
      <c r="B433" s="73"/>
      <c r="C433" s="73">
        <v>323</v>
      </c>
      <c r="D433" s="91" t="s">
        <v>40</v>
      </c>
      <c r="E433" s="104">
        <v>10000</v>
      </c>
      <c r="F433" s="79">
        <v>0</v>
      </c>
      <c r="G433" s="79">
        <f t="shared" si="9"/>
        <v>10000</v>
      </c>
    </row>
    <row r="434" spans="1:7" ht="15">
      <c r="A434" s="109"/>
      <c r="B434" s="73"/>
      <c r="C434" s="73">
        <v>329</v>
      </c>
      <c r="D434" s="91" t="s">
        <v>42</v>
      </c>
      <c r="E434" s="79">
        <v>8000</v>
      </c>
      <c r="F434" s="79">
        <v>0</v>
      </c>
      <c r="G434" s="79">
        <f t="shared" si="9"/>
        <v>8000</v>
      </c>
    </row>
    <row r="435" spans="1:7" ht="15">
      <c r="A435" s="72"/>
      <c r="B435" s="110">
        <v>38</v>
      </c>
      <c r="C435" s="73"/>
      <c r="D435" s="111" t="s">
        <v>47</v>
      </c>
      <c r="E435" s="92">
        <f>E436</f>
        <v>110000</v>
      </c>
      <c r="F435" s="92">
        <v>0</v>
      </c>
      <c r="G435" s="92">
        <f t="shared" si="9"/>
        <v>110000</v>
      </c>
    </row>
    <row r="436" spans="1:7" ht="15">
      <c r="A436" s="72"/>
      <c r="B436" s="110"/>
      <c r="C436" s="73">
        <v>381</v>
      </c>
      <c r="D436" s="103" t="s">
        <v>48</v>
      </c>
      <c r="E436" s="79">
        <v>110000</v>
      </c>
      <c r="F436" s="79">
        <v>0</v>
      </c>
      <c r="G436" s="79">
        <f t="shared" si="9"/>
        <v>110000</v>
      </c>
    </row>
    <row r="437" spans="1:7" ht="21" customHeight="1">
      <c r="A437" s="327"/>
      <c r="B437" s="328"/>
      <c r="C437" s="328"/>
      <c r="D437" s="325" t="s">
        <v>188</v>
      </c>
      <c r="E437" s="331">
        <f>E438</f>
        <v>15000</v>
      </c>
      <c r="F437" s="331">
        <f>F438</f>
        <v>0</v>
      </c>
      <c r="G437" s="331">
        <f t="shared" si="9"/>
        <v>15000</v>
      </c>
    </row>
    <row r="438" spans="1:7" ht="15">
      <c r="A438" s="149"/>
      <c r="B438" s="150"/>
      <c r="C438" s="150"/>
      <c r="D438" s="260" t="s">
        <v>189</v>
      </c>
      <c r="E438" s="145">
        <f>E440</f>
        <v>15000</v>
      </c>
      <c r="F438" s="145">
        <f>F440</f>
        <v>0</v>
      </c>
      <c r="G438" s="145">
        <f t="shared" si="9"/>
        <v>15000</v>
      </c>
    </row>
    <row r="439" spans="1:7" ht="15">
      <c r="A439" s="72"/>
      <c r="B439" s="73"/>
      <c r="C439" s="73"/>
      <c r="D439" s="78" t="s">
        <v>13</v>
      </c>
      <c r="E439" s="42">
        <v>15000</v>
      </c>
      <c r="F439" s="42">
        <v>0</v>
      </c>
      <c r="G439" s="42">
        <f t="shared" si="9"/>
        <v>15000</v>
      </c>
    </row>
    <row r="440" spans="1:7" ht="15">
      <c r="A440" s="109">
        <v>3</v>
      </c>
      <c r="B440" s="73"/>
      <c r="C440" s="73"/>
      <c r="D440" s="87" t="s">
        <v>32</v>
      </c>
      <c r="E440" s="92">
        <f>E441</f>
        <v>15000</v>
      </c>
      <c r="F440" s="92">
        <f>F441</f>
        <v>0</v>
      </c>
      <c r="G440" s="92">
        <f t="shared" si="9"/>
        <v>15000</v>
      </c>
    </row>
    <row r="441" spans="1:7" ht="15">
      <c r="A441" s="72"/>
      <c r="B441" s="110">
        <v>38</v>
      </c>
      <c r="C441" s="73"/>
      <c r="D441" s="111" t="s">
        <v>47</v>
      </c>
      <c r="E441" s="92">
        <f>E442</f>
        <v>15000</v>
      </c>
      <c r="F441" s="92">
        <v>0</v>
      </c>
      <c r="G441" s="92">
        <f t="shared" si="9"/>
        <v>15000</v>
      </c>
    </row>
    <row r="442" spans="1:7" ht="15">
      <c r="A442" s="72"/>
      <c r="B442" s="110"/>
      <c r="C442" s="73">
        <v>381</v>
      </c>
      <c r="D442" s="103" t="s">
        <v>48</v>
      </c>
      <c r="E442" s="79">
        <v>15000</v>
      </c>
      <c r="F442" s="79">
        <v>0</v>
      </c>
      <c r="G442" s="79">
        <f t="shared" si="9"/>
        <v>15000</v>
      </c>
    </row>
    <row r="443" spans="1:7" ht="15">
      <c r="A443" s="117"/>
      <c r="B443" s="119"/>
      <c r="C443" s="118"/>
      <c r="D443" s="117"/>
      <c r="E443" s="113"/>
      <c r="F443" s="113"/>
      <c r="G443" s="113"/>
    </row>
    <row r="444" spans="1:7" ht="15">
      <c r="A444" s="116"/>
      <c r="B444" s="114"/>
      <c r="C444" s="115"/>
      <c r="D444" s="117"/>
      <c r="E444" s="113"/>
      <c r="F444" s="113"/>
      <c r="G444" s="113"/>
    </row>
    <row r="445" spans="1:7" ht="15">
      <c r="A445" s="116"/>
      <c r="B445" s="114"/>
      <c r="C445" s="115"/>
      <c r="D445" s="117"/>
      <c r="E445" s="113"/>
      <c r="F445" s="113"/>
      <c r="G445" s="113"/>
    </row>
    <row r="446" spans="1:7" ht="15">
      <c r="A446" s="116"/>
      <c r="B446" s="114"/>
      <c r="C446" s="115"/>
      <c r="D446" s="117"/>
      <c r="E446" s="113"/>
      <c r="F446" s="113"/>
      <c r="G446" s="113"/>
    </row>
    <row r="447" spans="1:7" ht="15">
      <c r="A447" s="117"/>
      <c r="B447" s="112"/>
      <c r="C447" s="118"/>
      <c r="D447" s="46"/>
      <c r="E447" s="113"/>
      <c r="F447" s="46"/>
      <c r="G447" s="113"/>
    </row>
    <row r="448" spans="1:7" ht="15">
      <c r="A448" s="117"/>
      <c r="B448" s="112"/>
      <c r="C448" s="118"/>
      <c r="D448" s="46"/>
      <c r="E448" s="113"/>
      <c r="F448" s="46"/>
      <c r="G448" s="113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9" r:id="rId1"/>
  <rowBreaks count="7" manualBreakCount="7">
    <brk id="61" max="6" man="1"/>
    <brk id="117" max="6" man="1"/>
    <brk id="171" max="6" man="1"/>
    <brk id="226" max="6" man="1"/>
    <brk id="278" max="6" man="1"/>
    <brk id="330" max="6" man="1"/>
    <brk id="38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90" zoomScaleSheetLayoutView="90" zoomScalePageLayoutView="0" workbookViewId="0" topLeftCell="A1">
      <selection activeCell="D20" sqref="D20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1" ht="18.75">
      <c r="A1" s="121"/>
    </row>
    <row r="2" spans="4:8" ht="18.75">
      <c r="D2" s="419" t="s">
        <v>80</v>
      </c>
      <c r="E2" s="419"/>
      <c r="F2" s="419"/>
      <c r="G2" s="419"/>
      <c r="H2" s="419"/>
    </row>
    <row r="3" spans="1:11" ht="38.25" customHeight="1">
      <c r="A3" s="420" t="s">
        <v>224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ht="14.25" customHeight="1">
      <c r="A4" s="365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32.25" customHeight="1">
      <c r="A5" s="121" t="s">
        <v>81</v>
      </c>
      <c r="E5" s="366"/>
      <c r="F5" s="366"/>
      <c r="G5" s="366"/>
      <c r="H5" s="366"/>
      <c r="I5" s="366"/>
      <c r="J5" s="366"/>
      <c r="K5" s="366"/>
    </row>
    <row r="7" spans="4:8" ht="18.75" customHeight="1">
      <c r="D7" s="417" t="s">
        <v>223</v>
      </c>
      <c r="E7" s="417"/>
      <c r="F7" s="417"/>
      <c r="G7" s="417"/>
      <c r="H7" s="417"/>
    </row>
    <row r="8" ht="6" customHeight="1"/>
    <row r="9" spans="1:13" ht="44.25" customHeight="1">
      <c r="A9" s="418" t="s">
        <v>217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</row>
    <row r="13" ht="18.75">
      <c r="A13" s="120" t="s">
        <v>233</v>
      </c>
    </row>
    <row r="14" ht="18.75">
      <c r="A14" s="120" t="s">
        <v>234</v>
      </c>
    </row>
    <row r="15" ht="18.75">
      <c r="A15" s="120" t="s">
        <v>225</v>
      </c>
    </row>
    <row r="17" spans="9:11" ht="18.75">
      <c r="I17" s="121" t="s">
        <v>82</v>
      </c>
      <c r="J17" s="46"/>
      <c r="K17" s="123"/>
    </row>
    <row r="18" spans="8:11" ht="18" customHeight="1">
      <c r="H18" s="117"/>
      <c r="I18" s="120" t="s">
        <v>87</v>
      </c>
      <c r="J18" s="117"/>
      <c r="K18" s="122"/>
    </row>
    <row r="19" spans="8:11" ht="15">
      <c r="H19" s="117"/>
      <c r="I19" s="117"/>
      <c r="J19" s="117"/>
      <c r="K19" s="117"/>
    </row>
  </sheetData>
  <sheetProtection selectLockedCells="1" selectUnlockedCells="1"/>
  <mergeCells count="4">
    <mergeCell ref="D7:H7"/>
    <mergeCell ref="A9:M9"/>
    <mergeCell ref="D2:H2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2019-12-20T11:21:48Z</cp:lastPrinted>
  <dcterms:created xsi:type="dcterms:W3CDTF">2016-12-07T13:41:00Z</dcterms:created>
  <dcterms:modified xsi:type="dcterms:W3CDTF">2020-01-07T07:59:34Z</dcterms:modified>
  <cp:category/>
  <cp:version/>
  <cp:contentType/>
  <cp:contentStatus/>
</cp:coreProperties>
</file>