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36" tabRatio="987" activeTab="1"/>
  </bookViews>
  <sheets>
    <sheet name="1. Opći dio" sheetId="1" r:id="rId1"/>
    <sheet name="2. Račun prihoda i rashoda" sheetId="2" r:id="rId2"/>
    <sheet name="3. Posebni dio" sheetId="3" r:id="rId3"/>
    <sheet name="Zadnja strana" sheetId="4" r:id="rId4"/>
  </sheets>
  <definedNames>
    <definedName name="_xlnm.Print_Titles" localSheetId="2">'3. Posebni dio'!$5:$6</definedName>
    <definedName name="_xlnm.Print_Area" localSheetId="0">'1. Opći dio'!$A$1:$H$33</definedName>
    <definedName name="_xlnm.Print_Area" localSheetId="1">'2. Račun prihoda i rashoda'!$A$1:$G$91</definedName>
    <definedName name="_xlnm.Print_Area" localSheetId="2">'3. Posebni dio'!$A$1:$G$420</definedName>
    <definedName name="_xlnm.Print_Area" localSheetId="3">'Zadnja strana'!$A$1:$K$26</definedName>
  </definedNames>
  <calcPr fullCalcOnLoad="1"/>
</workbook>
</file>

<file path=xl/sharedStrings.xml><?xml version="1.0" encoding="utf-8"?>
<sst xmlns="http://schemas.openxmlformats.org/spreadsheetml/2006/main" count="549" uniqueCount="228">
  <si>
    <t xml:space="preserve">        I. OPĆI DIO</t>
  </si>
  <si>
    <t>Članak 1.</t>
  </si>
  <si>
    <t xml:space="preserve">    Prihodi poslovanja</t>
  </si>
  <si>
    <t xml:space="preserve">    Prihodi od prodaje nefinancijske imovine</t>
  </si>
  <si>
    <t xml:space="preserve">    Rashodi poslovanja</t>
  </si>
  <si>
    <t xml:space="preserve">    Rashodi za nabavu nefinancijske imovine</t>
  </si>
  <si>
    <t xml:space="preserve">    Razlika - višak/manjak</t>
  </si>
  <si>
    <t xml:space="preserve">    Primici od financijske imovine i zaduživanja</t>
  </si>
  <si>
    <t>Članak 2.</t>
  </si>
  <si>
    <t xml:space="preserve">        A. RAČUN PRIHODA I RASHODA</t>
  </si>
  <si>
    <t>Razred</t>
  </si>
  <si>
    <t>Skupina</t>
  </si>
  <si>
    <t>Podskupina</t>
  </si>
  <si>
    <t>Prihodi/primici i rashodi/izdaci</t>
  </si>
  <si>
    <t>UKUPNI PRIHODI POSLOVANJA I PRIHODI OD PRODAJE NEFINANCIJSKE IMOVINE</t>
  </si>
  <si>
    <t>IZVOR OPĆI PRIHODI I PRIMICI</t>
  </si>
  <si>
    <t>Prihodi od poreza</t>
  </si>
  <si>
    <t>Porez i prirez na dohodak od nesamostalnog rada</t>
  </si>
  <si>
    <t>Porezi na imovinu</t>
  </si>
  <si>
    <t>Porezi na robu i usluge</t>
  </si>
  <si>
    <t>Pomoći iz inozemstva i od subjekata unutar općeg proračuna</t>
  </si>
  <si>
    <t>Pomoći proračunu iz drugih proračuna</t>
  </si>
  <si>
    <t>Pomoći od izvanproračunskih korisnika</t>
  </si>
  <si>
    <t>Pomoći iz državnog proračuna temeljem prijenosa EU sredstava</t>
  </si>
  <si>
    <t>Prihodi od imovine</t>
  </si>
  <si>
    <t>Prihodi od financijske imovine</t>
  </si>
  <si>
    <t>Prihodi od nefinancijske imovine</t>
  </si>
  <si>
    <t>Prihodi od upravnih i administrativnih pristojbi, pristojbi po posebnim propisima i naknada</t>
  </si>
  <si>
    <t>Upravne i administrativne pristojbe</t>
  </si>
  <si>
    <t>Prihodi po posebnim propisima</t>
  </si>
  <si>
    <t>Komunalni doprinosi i naknade</t>
  </si>
  <si>
    <t>Prihodi od prodaje neproizvedene dugotrajne imovine</t>
  </si>
  <si>
    <t>Prihodi od prodaje matrijalne imovine - prirodnih bogatstava</t>
  </si>
  <si>
    <t>RASHODI POSLOVANJA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</si>
  <si>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</si>
  <si>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</si>
  <si>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</si>
  <si>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</si>
  <si>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</si>
  <si>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</si>
  <si>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</si>
  <si>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</si>
  <si>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</si>
  <si>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Naknada troškova osobama izvan radnog vremena</t>
  </si>
  <si>
    <t>Ostali nespomenuti rashodi poslovanja</t>
  </si>
  <si>
    <t>Financijski rashodi</t>
  </si>
  <si>
    <t>Ostali financijski rashodi</t>
  </si>
  <si>
    <t>Naknade građanima i kućanstvima na temelju osiguranja i druge naknade</t>
  </si>
  <si>
    <t>Ostale naknade građanima i kućanstvima iz proračuna</t>
  </si>
  <si>
    <t>Ostali rashodi</t>
  </si>
  <si>
    <t>Tekuće donacije</t>
  </si>
  <si>
    <t>RASHODI ZA NABAVU NEFINANCIJSKE IMOVINE</t>
  </si>
  <si>
    <t>Rashodi za nabavu nefinancijske imovine</t>
  </si>
  <si>
    <t>Rashodi za nabavu neproizvedene dugotrajne imovine</t>
  </si>
  <si>
    <t>Materijalna imovina-prirodna bogatstva</t>
  </si>
  <si>
    <t>Rashodi za nabavu proizvedene dugotrajne imovine</t>
  </si>
  <si>
    <t>Građevinski objekti</t>
  </si>
  <si>
    <t>Postrojenja i oprema</t>
  </si>
  <si>
    <t>Nematerijalna proizvedena imovina</t>
  </si>
  <si>
    <t xml:space="preserve">        B. RAČUN FINANCIRANJA</t>
  </si>
  <si>
    <t xml:space="preserve">        II. POSEBNI DIO</t>
  </si>
  <si>
    <t xml:space="preserve">Članak 3. </t>
  </si>
  <si>
    <t>Rashodi i izdaci</t>
  </si>
  <si>
    <t>UKUPNI RASHODI/IZDACI</t>
  </si>
  <si>
    <t xml:space="preserve">Razdjel 001 PREDSTAVNIČKA I IZVRŠNA TIJELA </t>
  </si>
  <si>
    <t>Glava 00101 Predstavnička i izvršna tijela</t>
  </si>
  <si>
    <t>Funkcijska klasifikacija: 01- Opće javne usluge</t>
  </si>
  <si>
    <t xml:space="preserve">Naknade troškova zaposlenima </t>
  </si>
  <si>
    <t>Razdjel 002 JEDINSTVENI UPRAVNI ODJEL</t>
  </si>
  <si>
    <t>Glava 00201 Jedinstveni upravni odjel</t>
  </si>
  <si>
    <t>Rashodi za nabavu neproizvedena dugotrajne imovine</t>
  </si>
  <si>
    <t>Doprinosi na plaću</t>
  </si>
  <si>
    <t>Naknada troškova zaposlenima</t>
  </si>
  <si>
    <t>Funkcijska klasifikacija: 06- Usluge unapređenja stanovanja i zajednice</t>
  </si>
  <si>
    <t>Rashodi za nabavu nefinancijsku imovinu</t>
  </si>
  <si>
    <t>Materijalna imovina - prirodna bogatstva</t>
  </si>
  <si>
    <t>IZVOR PRIHOD OD PRODAJE ILI ZAMJENE NEFINANCIJSKE IMOVINE</t>
  </si>
  <si>
    <t>Funkcijska klasifikacija: 08-Rekreacija, kultura i religija</t>
  </si>
  <si>
    <t>Funkcijska klasifikacija: 09-Obrazovanje</t>
  </si>
  <si>
    <t>Funkcijska klasifikacija: 10- Socijalna zaštita</t>
  </si>
  <si>
    <t>Nagrade građanima i kućanstvima na osiguranja i drugih naknada</t>
  </si>
  <si>
    <t>Funkcijska klasifikacija: 03-Javni red i sigurnost</t>
  </si>
  <si>
    <t>Članak 4.</t>
  </si>
  <si>
    <t xml:space="preserve">        III. ZAVRŠNA ODREDBA</t>
  </si>
  <si>
    <t>Članak 5.</t>
  </si>
  <si>
    <t xml:space="preserve">               PREDSJEDNIK:</t>
  </si>
  <si>
    <t>Naknade osobama izvan radnog odnosa</t>
  </si>
  <si>
    <t>Subvencije</t>
  </si>
  <si>
    <t>Subvencije trgovačkim društvima u javnom sektoru</t>
  </si>
  <si>
    <t xml:space="preserve"> Aktivnost A100001 Redovna djelatnost</t>
  </si>
  <si>
    <t xml:space="preserve">  Igor Tomić, univ.bacc.ing.mech.</t>
  </si>
  <si>
    <t xml:space="preserve">    Izdaci za financijsku imovinu i otplate zajmova</t>
  </si>
  <si>
    <t>IZVOR OSTALI PRIHODI ZA POSEBNE NAMJENE</t>
  </si>
  <si>
    <t>Donacije od pravnih i fizičkih osoba izvan općeg proračuna</t>
  </si>
  <si>
    <t>IZVOR DONACIJE</t>
  </si>
  <si>
    <t>Prihodi od prodaje proizvoda i robe te pruženih usluga i prihodi od donacija</t>
  </si>
  <si>
    <t>Subvencije trgovačkim društvima, zadrugama, poljoprivrednicima i obrtnicima izvan javnog sektora</t>
  </si>
  <si>
    <t>Izdaci za financijsku imovinu i otplate zajmova</t>
  </si>
  <si>
    <t>Izdaci za dionice i udjele u glavnici</t>
  </si>
  <si>
    <t>Donice i udjeli u glavnici trgovačkih društava u javnom sektoru</t>
  </si>
  <si>
    <t>Naknade građanima i kućanstvima iz proračuna</t>
  </si>
  <si>
    <t>Pomoći dane u inozemstvu i unutar opće države</t>
  </si>
  <si>
    <t>Tekuće pomoći proračunskim korisnicima drugih proračuna</t>
  </si>
  <si>
    <t xml:space="preserve">Naknade građanima i kućanstvima na temelju osiguranja i druge naknade </t>
  </si>
  <si>
    <t>IZDACI ZA FINANCIJSKU IMOVINU I OTPLATE ZAJMOVA</t>
  </si>
  <si>
    <t>Dionice i udjeli u glavnici trgovačkih društava u javnom sektoru</t>
  </si>
  <si>
    <t>Kapitalne pomoći</t>
  </si>
  <si>
    <t>Pomoći proračunskim korisnicima drugih proračuna</t>
  </si>
  <si>
    <t>Pomoći dane u inozemstvo i unutar općeg proračuna</t>
  </si>
  <si>
    <t>PRIHODI POSLOVANJA</t>
  </si>
  <si>
    <t>PRIHODI OD PRODAJE NEFINANCIJSKE IMOVINE</t>
  </si>
  <si>
    <t>Prihodi poslovanja</t>
  </si>
  <si>
    <t>IZVOR PRIHODI OD PRODAJE ILI ZAMJENE NEFINANCIJSKE IMOVINE</t>
  </si>
  <si>
    <t>Aktivnost A101001 Administrativni poslovi</t>
  </si>
  <si>
    <t>Aktivnost A101002 Javni radovi</t>
  </si>
  <si>
    <t xml:space="preserve">Projet T102001 Održavanje nerazvrstanih cesta                                   </t>
  </si>
  <si>
    <t>PROGRAM 100 Djelatnost predstavničkih, izvršnih tijela, mjesne samouprave i radnih tijela</t>
  </si>
  <si>
    <t>PROGRAM 101  Djelatnost Jedinstvenog upravnog odjela</t>
  </si>
  <si>
    <t>PROGRAM 102  Održavanje komunalne infrastrukture</t>
  </si>
  <si>
    <t>Projekt K101001 Nabava dugotrajne imovine</t>
  </si>
  <si>
    <t>Izdaci za otplatu glavnice primljenih kredita i zajmova</t>
  </si>
  <si>
    <t>Otplata glavnice primljenih kredita i zajmova od kreditnih i ostalih financijskih institucija izvan javnog sektora</t>
  </si>
  <si>
    <t>UKUPNO RASHODI POSLOVANJA I RASHODI ZA NABAVU NEFINANCIJSKE IMOVINE</t>
  </si>
  <si>
    <t>A. RAČUN PRIHODA I RASHODA</t>
  </si>
  <si>
    <t>B. RAČUN FINANCIRANJA</t>
  </si>
  <si>
    <t>Kamate za primljene zajmove</t>
  </si>
  <si>
    <t>Aktivnost A100002 Finaciranje i zaduživanje</t>
  </si>
  <si>
    <t>Aktivnost A100003 Izvanredni i nepredviđeni rashodi - proračunska zaliha</t>
  </si>
  <si>
    <t>Aktivnost  A100004 Rad političkih stranaka</t>
  </si>
  <si>
    <t>Projekt T102002 Održavanje građevina javne odvodnje oborinskih voda</t>
  </si>
  <si>
    <t>Ostala nematerijalna imovina</t>
  </si>
  <si>
    <t xml:space="preserve"> Aktivnost  A100005 Informiranje i odnosi s javnošću</t>
  </si>
  <si>
    <t xml:space="preserve"> Aktivnost  A100007  Dan Općine</t>
  </si>
  <si>
    <t xml:space="preserve"> Aktivnost  A100008  Članarine</t>
  </si>
  <si>
    <t>Aktivnost A100009 Elementarne nepogode</t>
  </si>
  <si>
    <t>Aktivnost A100010 Povećanje temeljnog kapitala trgovačkim društvima</t>
  </si>
  <si>
    <t>Projekt T102003 Održavanje javnih zelenih površina</t>
  </si>
  <si>
    <t xml:space="preserve">Projet T102004 Održavanje građevina, uređaja i predmeta javne namjene                         </t>
  </si>
  <si>
    <t xml:space="preserve">Projekt T102005 Održavanje groblja i usluga ukopa                      </t>
  </si>
  <si>
    <t xml:space="preserve">Projekt T102006 Održavanje čistoće javnih površina                     </t>
  </si>
  <si>
    <t xml:space="preserve">Projet T102007 Održavanje javne rasvjete                              </t>
  </si>
  <si>
    <t xml:space="preserve">Projekt T102009 Veterinarsko-higijeničarske usluge                      </t>
  </si>
  <si>
    <t>PROGRAM 103 Građenje komunalne infrastrukture</t>
  </si>
  <si>
    <t xml:space="preserve">Projekt K103003 Projektna dokumentacija nerazvrstanih cesta                             </t>
  </si>
  <si>
    <t xml:space="preserve">Projekt K103004 Rekonstrukcija-uređenje Trga Stjepana Radića                                  </t>
  </si>
  <si>
    <t>PROGRAM 104 Prostornog uređenja i unapređenja stanovanja</t>
  </si>
  <si>
    <t>PROGRAM 105 Javne potrebe u kulturi i razvoju organizacija civilnog društva</t>
  </si>
  <si>
    <t>Aktivnost  105001 Održavanje kulturnih i sahralnih objekata</t>
  </si>
  <si>
    <t>Aktivnost  105002 Ostale društvene i vjerske organizacije</t>
  </si>
  <si>
    <t>PROGRAM 106  Javne potrebe u predškolskom odgoju</t>
  </si>
  <si>
    <t xml:space="preserve">Aktivnost A106001  Provođenje programa dječjeg vrtića i male škole                            </t>
  </si>
  <si>
    <t>PROGRAM 107 Javne potrebe u osnovnom školstvu</t>
  </si>
  <si>
    <t xml:space="preserve">Aktivnost A107002 Nabava opreme za školstvo i pripomoć školama      </t>
  </si>
  <si>
    <t>PROGRAM 109 Javne potrebe u sportu</t>
  </si>
  <si>
    <t xml:space="preserve">Aktivnost A108004 Sufinanciranje potreba bolesnih i nemoćnih - Crveni križ               </t>
  </si>
  <si>
    <t xml:space="preserve">Aktivnost A108003 Pomoć za novorođenčad                                    </t>
  </si>
  <si>
    <t xml:space="preserve">Aktivnost A108002 Sufinanciranje prehrane učenicima u školskim kuhinjama                                    </t>
  </si>
  <si>
    <t xml:space="preserve">Aktivnost A108001 Socijalno ugrožena kućanstva      </t>
  </si>
  <si>
    <t>Aktivnost  A109001 Djelatnost sportskih udruga</t>
  </si>
  <si>
    <t>PROGRAM 110 Javne potrebe u protupožarnoj i civilnoj zaštiti</t>
  </si>
  <si>
    <t>Aktivnost A110001 Vatrogastvo i civilna zaštita</t>
  </si>
  <si>
    <t>PROGRAM 111 Javnih potreba za obavlajnje djelatnosti HGSS</t>
  </si>
  <si>
    <t>Aktivnost A111001 HGSS Stanica Koprivnica</t>
  </si>
  <si>
    <t>IZVOR POMOĆI</t>
  </si>
  <si>
    <t xml:space="preserve">IZVOR POMOĆI </t>
  </si>
  <si>
    <t>IZVOR PRIHODI ZA POSEBNE NAMJENE</t>
  </si>
  <si>
    <t xml:space="preserve">Projekt K103008 Energetski neovisna javna rasvjeta                        </t>
  </si>
  <si>
    <t xml:space="preserve">  Ukupan donos viška/manjka iz prethodne(ih) godine</t>
  </si>
  <si>
    <t>C. PRENESENA SREDSTVA</t>
  </si>
  <si>
    <t>Projekt K103010 Šumski putovi</t>
  </si>
  <si>
    <t>Projekt K103009 Tržnica Kalnik</t>
  </si>
  <si>
    <t>Kazne, upravne mjere i ostali prihodi</t>
  </si>
  <si>
    <t>Kazne i upravne mjere</t>
  </si>
  <si>
    <t>Aktivnost  A100006 Donacije i sponzorstva, manifestacije</t>
  </si>
  <si>
    <t xml:space="preserve"> Projekt K103002 Rekonstrukcija nerazvrstane ceste NC01                       </t>
  </si>
  <si>
    <t>Projekt K103005 Izgradnja pješačke staze Trg Stjepana Radića - Novi Kalnik</t>
  </si>
  <si>
    <t xml:space="preserve">Aktivnost A107001 Nabava radnih bilježnica od 1. do 8. razreda                  </t>
  </si>
  <si>
    <t xml:space="preserve">Projekt K103006 Groblja - javna energetski neovisna rasvjeta i projektna dokumentacija  za izgradnju groblja                           </t>
  </si>
  <si>
    <t>Projekt K104001 Rekonstrukcija i dogradnja Društvenog doma Gornje Borje</t>
  </si>
  <si>
    <t>Projekt K104002 Rekonstrukcija i dogradnja Društvenog doma Vojnovec Kalnički</t>
  </si>
  <si>
    <t>Projekt K104006 Pastoralni centar</t>
  </si>
  <si>
    <t>Projekt K104007 Zdravstvena ambulanta</t>
  </si>
  <si>
    <t>Projekt K104008 Novi Kalnik</t>
  </si>
  <si>
    <t>Projekt K109001 Sportski i vatrogasni centar Carski vrt</t>
  </si>
  <si>
    <t>Projekt K109002 Izgradnja malog nogometnog igrališta</t>
  </si>
  <si>
    <t>Projekt K109003 Sportska dvorana</t>
  </si>
  <si>
    <t>Projekt K103007 Oprema za javne površine</t>
  </si>
  <si>
    <t xml:space="preserve">Projekt K104009 Poduzetničke zone </t>
  </si>
  <si>
    <t>Projekt K104010 Izmjene i dopune Prostornog plana uređenja Općine Kalnik, Detaljni plan uređenja</t>
  </si>
  <si>
    <t>Projekt K104011 Implementacija WiFi sustava</t>
  </si>
  <si>
    <t>IZVOR OPĆI PRIHODI IPRIMICI</t>
  </si>
  <si>
    <t xml:space="preserve">Projekt T102008 Deratizacija i dezinsekcija                          </t>
  </si>
  <si>
    <t xml:space="preserve">Projekt K103001 Modernizacija cesta  </t>
  </si>
  <si>
    <t>UKUPNI PRIHODI</t>
  </si>
  <si>
    <t>UKUPNI RASHODI</t>
  </si>
  <si>
    <t>Povećanje/     smanjenje</t>
  </si>
  <si>
    <t>Novi Plan           za 2020. godinu</t>
  </si>
  <si>
    <t xml:space="preserve">       U članku 2. Prihodi i rashodi te primici i izdaci po ekonomskoj klasifikaciji utvrđeni u A. Računu prihoda i rashoda i B. Računu financiranja mijenjaju se, kako slijedi:</t>
  </si>
  <si>
    <t>Plan Proračuna za 2020. godinu</t>
  </si>
  <si>
    <t>Pomoći unutar općeg proračuna</t>
  </si>
  <si>
    <t xml:space="preserve">Aktivnost 107003 Nagrade i naknade učenicima                               </t>
  </si>
  <si>
    <t xml:space="preserve">        U članku 3. provode se izmjene i dopune rashoda i izdataka po pojedinim nositeljima, korisnicima i programima kako slijedi:</t>
  </si>
  <si>
    <t xml:space="preserve">       Izmjene Plana razvojnih programa Općine Kalnik za 2020. godinu nalaze se u prilogu Proračuna i njegov su sastavni dio. </t>
  </si>
  <si>
    <t xml:space="preserve">    Neto zaduživanje/ financiranje</t>
  </si>
  <si>
    <t xml:space="preserve">    Višak/manjak + neto financiranje + donos</t>
  </si>
  <si>
    <t>PRIMICI OD FINANCIJSKE IMOVINE I ZADUŽIVANJA</t>
  </si>
  <si>
    <t>Primici od financijske imovine i zaduživanja</t>
  </si>
  <si>
    <t>Primici od zaduživanja</t>
  </si>
  <si>
    <t>Primljeni krediti i zajmovi od kreditnih i ostalih financijskih institucija izvan javnog sektora</t>
  </si>
  <si>
    <t>IZVOR PRIMICI OD ZADUŽIVANJA</t>
  </si>
  <si>
    <t>IZVOR  PRIMICI OD ZADUŽIVANJA</t>
  </si>
  <si>
    <t>Projekt T104005 Vilhemova kuća</t>
  </si>
  <si>
    <r>
      <t xml:space="preserve">Rashodi za nabavu neproizvedene </t>
    </r>
    <r>
      <rPr>
        <b/>
        <sz val="10"/>
        <rFont val="Calibri"/>
        <family val="2"/>
      </rPr>
      <t>dugotrajne</t>
    </r>
    <r>
      <rPr>
        <b/>
        <sz val="10"/>
        <color indexed="10"/>
        <rFont val="Calibri"/>
        <family val="2"/>
      </rPr>
      <t xml:space="preserve"> </t>
    </r>
    <r>
      <rPr>
        <b/>
        <sz val="10"/>
        <color indexed="8"/>
        <rFont val="Calibri"/>
        <family val="2"/>
      </rPr>
      <t>imovine</t>
    </r>
  </si>
  <si>
    <t xml:space="preserve">Projekt T104007 Sufinanciranje održavanja lokalnih cesta </t>
  </si>
  <si>
    <t>Projekt T104006 Kapitalne pomoći, subvencije trgovačkim društvima, zadrugama, poljoprivrednicima, obrtnicima</t>
  </si>
  <si>
    <t>Projekt T104008 Upravljanje imovinom</t>
  </si>
  <si>
    <t>PRIMICI OD ZADUŽENJA</t>
  </si>
  <si>
    <t>PLAN 108 Javne potrebe u socijalnoj skrbi</t>
  </si>
  <si>
    <t>KLASA: 400-08/19-01/02</t>
  </si>
  <si>
    <t>Projekt K105001 Arheološki muzej</t>
  </si>
  <si>
    <t>Projekt K105002 Biblijski vrt mira</t>
  </si>
  <si>
    <t>Projekt K105003 Kapela u naselju Potok Kalnički</t>
  </si>
  <si>
    <t>II. IZMJENE I DOPUNE PRORAČUNA OPĆINE KALNIK 
ZA 2020. GODINU I PROJEKCIJE ZA 2021. I 2022. GODINU</t>
  </si>
  <si>
    <t xml:space="preserve">       U Proračunu Općine Kalnik za 2020. godinu i projekcijama za 2021. i 2022. godinu ("Službeni glasnik Koprivničko-križevačke županije broj 22/19. i 17/20) (u daljnjem tekstu: Proračun) u članku 1. mijenja se: A. Račun prihoda i rashoda, B. Račun financiranja i C. Prenesena sredstva, kako slijedi:</t>
  </si>
  <si>
    <t xml:space="preserve">         Ove II. Izmjene i dopune Proračuna stupaju na snagu prvog dana od dana objave u "Službenom glasniku Koprivničko-križevačke županije".</t>
  </si>
  <si>
    <t>URBROJ: 2137/23-20-2</t>
  </si>
  <si>
    <t>Kalnik, 23. prosinca 2020.</t>
  </si>
  <si>
    <t xml:space="preserve">
        Na temelju članka 39. Zakona o proračunu ("Narodne novine'' broj 87/08., 136/12. i 15/15.) i članka 32. Statuta Općine Kalnik (''Službeni glasnik Koprivničko-križevačke županije" broj 5/13, 4/18. i 4/20), Općinsko vijeće Općine Kalnik na 22. sjednici održanoj 23. prosinca 2020. donijelo je
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</si>
</sst>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.00;[Red]#,##0.00"/>
    <numFmt numFmtId="167" formatCode="&quot;Da&quot;;&quot;Da&quot;;&quot;Ne&quot;"/>
    <numFmt numFmtId="168" formatCode="&quot;True&quot;;&quot;True&quot;;&quot;False&quot;"/>
    <numFmt numFmtId="169" formatCode="&quot;Uključeno&quot;;&quot;Uključeno&quot;;&quot;Isključeno&quot;"/>
    <numFmt numFmtId="170" formatCode="[$¥€-2]\ #,##0.00_);[Red]\([$€-2]\ #,##0.00\)"/>
    <numFmt numFmtId="171" formatCode="#,##0.00_ ;\-#,##0.00\ "/>
  </numFmts>
  <fonts count="49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8"/>
      <name val="Arial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Arial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4"/>
      <color indexed="8"/>
      <name val="Calibri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b/>
      <sz val="10"/>
      <color indexed="10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0.5"/>
      <color indexed="8"/>
      <name val="Calibri"/>
      <family val="2"/>
    </font>
    <font>
      <b/>
      <sz val="10.5"/>
      <name val="Calibri"/>
      <family val="2"/>
    </font>
    <font>
      <b/>
      <sz val="10.5"/>
      <color indexed="8"/>
      <name val="Calibri"/>
      <family val="2"/>
    </font>
    <font>
      <b/>
      <sz val="8"/>
      <name val="Calibri"/>
      <family val="2"/>
    </font>
    <font>
      <b/>
      <sz val="8"/>
      <color indexed="9"/>
      <name val="Calibri"/>
      <family val="2"/>
    </font>
    <font>
      <sz val="10"/>
      <name val="Calibri"/>
      <family val="2"/>
    </font>
    <font>
      <sz val="8"/>
      <color indexed="9"/>
      <name val="Calibri"/>
      <family val="2"/>
    </font>
    <font>
      <sz val="11"/>
      <color indexed="22"/>
      <name val="Calibri"/>
      <family val="2"/>
    </font>
    <font>
      <u val="single"/>
      <sz val="11"/>
      <color theme="10"/>
      <name val="Calibri"/>
      <family val="2"/>
    </font>
    <font>
      <sz val="18"/>
      <color theme="3"/>
      <name val="Calibri Light"/>
      <family val="2"/>
    </font>
    <font>
      <u val="single"/>
      <sz val="11"/>
      <color theme="11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4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8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/>
      <top style="thin">
        <color indexed="59"/>
      </top>
      <bottom style="thin">
        <color indexed="59"/>
      </bottom>
    </border>
    <border>
      <left style="thin">
        <color indexed="59"/>
      </left>
      <right style="thin"/>
      <top style="thin">
        <color indexed="59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>
        <color indexed="63"/>
      </right>
      <top>
        <color indexed="63"/>
      </top>
      <bottom style="thin">
        <color indexed="59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59"/>
      </left>
      <right style="thin">
        <color indexed="59"/>
      </right>
      <top style="thin">
        <color indexed="59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 style="thin"/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59"/>
      </top>
      <bottom style="thin">
        <color indexed="59"/>
      </bottom>
    </border>
    <border>
      <left>
        <color indexed="63"/>
      </left>
      <right style="thin"/>
      <top style="thin">
        <color indexed="59"/>
      </top>
      <bottom style="thin">
        <color indexed="59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0" fillId="17" borderId="1" applyNumberFormat="0" applyAlignment="0" applyProtection="0"/>
    <xf numFmtId="0" fontId="3" fillId="4" borderId="0" applyNumberFormat="0" applyBorder="0" applyAlignment="0" applyProtection="0"/>
    <xf numFmtId="0" fontId="46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1" borderId="0" applyNumberFormat="0" applyBorder="0" applyAlignment="0" applyProtection="0"/>
    <xf numFmtId="0" fontId="4" fillId="8" borderId="2" applyNumberFormat="0" applyAlignment="0" applyProtection="0"/>
    <xf numFmtId="0" fontId="5" fillId="8" borderId="3" applyNumberFormat="0" applyAlignment="0" applyProtection="0"/>
    <xf numFmtId="0" fontId="6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3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9" fontId="1" fillId="0" borderId="0" applyFill="0" applyBorder="0" applyAlignment="0" applyProtection="0"/>
    <xf numFmtId="0" fontId="13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14" fillId="23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7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</cellStyleXfs>
  <cellXfs count="460">
    <xf numFmtId="0" fontId="0" fillId="0" borderId="0" xfId="0" applyAlignment="1">
      <alignment/>
    </xf>
    <xf numFmtId="0" fontId="0" fillId="24" borderId="0" xfId="0" applyFill="1" applyAlignment="1">
      <alignment/>
    </xf>
    <xf numFmtId="0" fontId="21" fillId="0" borderId="0" xfId="0" applyFont="1" applyAlignment="1">
      <alignment/>
    </xf>
    <xf numFmtId="0" fontId="0" fillId="24" borderId="0" xfId="0" applyFill="1" applyAlignment="1" applyProtection="1">
      <alignment/>
      <protection locked="0"/>
    </xf>
    <xf numFmtId="0" fontId="2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ont="1" applyBorder="1" applyAlignment="1">
      <alignment horizontal="left"/>
    </xf>
    <xf numFmtId="0" fontId="22" fillId="0" borderId="10" xfId="0" applyFont="1" applyBorder="1" applyAlignment="1" applyProtection="1">
      <alignment horizontal="center" vertical="center" wrapText="1"/>
      <protection locked="0"/>
    </xf>
    <xf numFmtId="4" fontId="0" fillId="0" borderId="0" xfId="0" applyNumberFormat="1" applyAlignment="1">
      <alignment/>
    </xf>
    <xf numFmtId="0" fontId="0" fillId="0" borderId="10" xfId="0" applyFont="1" applyBorder="1" applyAlignment="1" applyProtection="1">
      <alignment vertical="center"/>
      <protection locked="0"/>
    </xf>
    <xf numFmtId="0" fontId="24" fillId="0" borderId="0" xfId="0" applyFont="1" applyBorder="1" applyAlignment="1" applyProtection="1">
      <alignment horizontal="left" vertical="center"/>
      <protection locked="0"/>
    </xf>
    <xf numFmtId="4" fontId="19" fillId="0" borderId="0" xfId="0" applyNumberFormat="1" applyFont="1" applyBorder="1" applyAlignment="1" applyProtection="1">
      <alignment vertical="center"/>
      <protection/>
    </xf>
    <xf numFmtId="0" fontId="26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>
      <alignment horizontal="center" vertical="center"/>
    </xf>
    <xf numFmtId="0" fontId="22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4" fontId="0" fillId="0" borderId="0" xfId="0" applyNumberFormat="1" applyAlignment="1" applyProtection="1">
      <alignment/>
      <protection locked="0"/>
    </xf>
    <xf numFmtId="0" fontId="17" fillId="0" borderId="0" xfId="0" applyFont="1" applyAlignment="1" applyProtection="1">
      <alignment horizontal="left" vertical="center"/>
      <protection locked="0"/>
    </xf>
    <xf numFmtId="0" fontId="0" fillId="0" borderId="11" xfId="0" applyFont="1" applyBorder="1" applyAlignment="1" applyProtection="1">
      <alignment horizontal="center" vertical="center" textRotation="180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1" fontId="0" fillId="0" borderId="11" xfId="0" applyNumberFormat="1" applyBorder="1" applyAlignment="1" applyProtection="1">
      <alignment horizontal="center" vertical="center"/>
      <protection locked="0"/>
    </xf>
    <xf numFmtId="0" fontId="22" fillId="8" borderId="11" xfId="0" applyFont="1" applyFill="1" applyBorder="1" applyAlignment="1" applyProtection="1">
      <alignment horizontal="center" vertical="center"/>
      <protection locked="0"/>
    </xf>
    <xf numFmtId="0" fontId="22" fillId="8" borderId="11" xfId="0" applyFont="1" applyFill="1" applyBorder="1" applyAlignment="1" applyProtection="1">
      <alignment vertical="center" wrapText="1"/>
      <protection locked="0"/>
    </xf>
    <xf numFmtId="4" fontId="22" fillId="8" borderId="11" xfId="0" applyNumberFormat="1" applyFont="1" applyFill="1" applyBorder="1" applyAlignment="1">
      <alignment/>
    </xf>
    <xf numFmtId="0" fontId="17" fillId="8" borderId="11" xfId="0" applyFont="1" applyFill="1" applyBorder="1" applyAlignment="1" applyProtection="1">
      <alignment horizontal="center" vertical="center"/>
      <protection locked="0"/>
    </xf>
    <xf numFmtId="0" fontId="0" fillId="8" borderId="11" xfId="0" applyFill="1" applyBorder="1" applyAlignment="1" applyProtection="1">
      <alignment horizontal="center" vertical="center"/>
      <protection locked="0"/>
    </xf>
    <xf numFmtId="0" fontId="17" fillId="8" borderId="11" xfId="0" applyFont="1" applyFill="1" applyBorder="1" applyAlignment="1" applyProtection="1">
      <alignment/>
      <protection locked="0"/>
    </xf>
    <xf numFmtId="4" fontId="17" fillId="8" borderId="11" xfId="0" applyNumberFormat="1" applyFont="1" applyFill="1" applyBorder="1" applyAlignment="1">
      <alignment/>
    </xf>
    <xf numFmtId="0" fontId="17" fillId="0" borderId="11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17" fillId="0" borderId="11" xfId="0" applyFont="1" applyBorder="1" applyAlignment="1" applyProtection="1">
      <alignment/>
      <protection locked="0"/>
    </xf>
    <xf numFmtId="4" fontId="17" fillId="0" borderId="11" xfId="0" applyNumberFormat="1" applyFont="1" applyFill="1" applyBorder="1" applyAlignment="1">
      <alignment/>
    </xf>
    <xf numFmtId="0" fontId="2" fillId="0" borderId="11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right"/>
      <protection locked="0"/>
    </xf>
    <xf numFmtId="0" fontId="0" fillId="0" borderId="11" xfId="0" applyFont="1" applyBorder="1" applyAlignment="1" applyProtection="1">
      <alignment/>
      <protection locked="0"/>
    </xf>
    <xf numFmtId="166" fontId="24" fillId="0" borderId="11" xfId="0" applyNumberFormat="1" applyFont="1" applyFill="1" applyBorder="1" applyAlignment="1" applyProtection="1">
      <alignment/>
      <protection locked="0"/>
    </xf>
    <xf numFmtId="0" fontId="25" fillId="24" borderId="11" xfId="0" applyFont="1" applyFill="1" applyBorder="1" applyAlignment="1" applyProtection="1">
      <alignment horizontal="center" vertical="center"/>
      <protection locked="0"/>
    </xf>
    <xf numFmtId="0" fontId="24" fillId="24" borderId="11" xfId="0" applyFont="1" applyFill="1" applyBorder="1" applyAlignment="1" applyProtection="1">
      <alignment horizontal="center" vertical="center"/>
      <protection locked="0"/>
    </xf>
    <xf numFmtId="0" fontId="24" fillId="24" borderId="11" xfId="0" applyFont="1" applyFill="1" applyBorder="1" applyAlignment="1" applyProtection="1">
      <alignment horizontal="right" vertical="center"/>
      <protection locked="0"/>
    </xf>
    <xf numFmtId="0" fontId="17" fillId="24" borderId="11" xfId="0" applyFont="1" applyFill="1" applyBorder="1" applyAlignment="1" applyProtection="1">
      <alignment/>
      <protection locked="0"/>
    </xf>
    <xf numFmtId="4" fontId="25" fillId="24" borderId="11" xfId="0" applyNumberFormat="1" applyFont="1" applyFill="1" applyBorder="1" applyAlignment="1">
      <alignment/>
    </xf>
    <xf numFmtId="0" fontId="24" fillId="0" borderId="11" xfId="0" applyFont="1" applyFill="1" applyBorder="1" applyAlignment="1" applyProtection="1">
      <alignment horizontal="center" vertical="center"/>
      <protection locked="0"/>
    </xf>
    <xf numFmtId="4" fontId="0" fillId="24" borderId="11" xfId="0" applyNumberFormat="1" applyFill="1" applyBorder="1" applyAlignment="1" applyProtection="1">
      <alignment/>
      <protection locked="0"/>
    </xf>
    <xf numFmtId="0" fontId="0" fillId="0" borderId="11" xfId="0" applyFont="1" applyBorder="1" applyAlignment="1" applyProtection="1">
      <alignment wrapText="1"/>
      <protection locked="0"/>
    </xf>
    <xf numFmtId="0" fontId="27" fillId="24" borderId="11" xfId="0" applyFont="1" applyFill="1" applyBorder="1" applyAlignment="1" applyProtection="1">
      <alignment horizontal="center" vertical="center"/>
      <protection locked="0"/>
    </xf>
    <xf numFmtId="0" fontId="28" fillId="24" borderId="11" xfId="0" applyFont="1" applyFill="1" applyBorder="1" applyAlignment="1" applyProtection="1">
      <alignment horizontal="right" vertical="center"/>
      <protection locked="0"/>
    </xf>
    <xf numFmtId="4" fontId="17" fillId="24" borderId="11" xfId="0" applyNumberFormat="1" applyFont="1" applyFill="1" applyBorder="1" applyAlignment="1">
      <alignment/>
    </xf>
    <xf numFmtId="4" fontId="0" fillId="0" borderId="11" xfId="0" applyNumberFormat="1" applyBorder="1" applyAlignment="1" applyProtection="1">
      <alignment/>
      <protection locked="0"/>
    </xf>
    <xf numFmtId="0" fontId="17" fillId="24" borderId="11" xfId="0" applyFont="1" applyFill="1" applyBorder="1" applyAlignment="1" applyProtection="1">
      <alignment horizontal="right"/>
      <protection locked="0"/>
    </xf>
    <xf numFmtId="4" fontId="17" fillId="24" borderId="11" xfId="0" applyNumberFormat="1" applyFont="1" applyFill="1" applyBorder="1" applyAlignment="1" applyProtection="1">
      <alignment/>
      <protection locked="0"/>
    </xf>
    <xf numFmtId="0" fontId="17" fillId="0" borderId="0" xfId="0" applyFont="1" applyAlignment="1">
      <alignment/>
    </xf>
    <xf numFmtId="0" fontId="0" fillId="24" borderId="11" xfId="0" applyFont="1" applyFill="1" applyBorder="1" applyAlignment="1" applyProtection="1">
      <alignment horizontal="right"/>
      <protection locked="0"/>
    </xf>
    <xf numFmtId="0" fontId="0" fillId="24" borderId="11" xfId="0" applyFont="1" applyFill="1" applyBorder="1" applyAlignment="1" applyProtection="1">
      <alignment/>
      <protection locked="0"/>
    </xf>
    <xf numFmtId="4" fontId="0" fillId="24" borderId="11" xfId="0" applyNumberFormat="1" applyFont="1" applyFill="1" applyBorder="1" applyAlignment="1" applyProtection="1">
      <alignment/>
      <protection locked="0"/>
    </xf>
    <xf numFmtId="49" fontId="17" fillId="24" borderId="11" xfId="0" applyNumberFormat="1" applyFont="1" applyFill="1" applyBorder="1" applyAlignment="1" applyProtection="1">
      <alignment wrapText="1"/>
      <protection locked="0"/>
    </xf>
    <xf numFmtId="0" fontId="17" fillId="8" borderId="13" xfId="0" applyFont="1" applyFill="1" applyBorder="1" applyAlignment="1" applyProtection="1">
      <alignment horizontal="center" vertical="center"/>
      <protection locked="0"/>
    </xf>
    <xf numFmtId="0" fontId="17" fillId="8" borderId="13" xfId="0" applyFont="1" applyFill="1" applyBorder="1" applyAlignment="1" applyProtection="1">
      <alignment horizontal="right" vertical="center"/>
      <protection locked="0"/>
    </xf>
    <xf numFmtId="4" fontId="17" fillId="8" borderId="11" xfId="0" applyNumberFormat="1" applyFont="1" applyFill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1" xfId="0" applyFont="1" applyBorder="1" applyAlignment="1" applyProtection="1">
      <alignment horizontal="right" vertical="center"/>
      <protection locked="0"/>
    </xf>
    <xf numFmtId="0" fontId="0" fillId="0" borderId="11" xfId="0" applyFont="1" applyBorder="1" applyAlignment="1" applyProtection="1">
      <alignment vertical="center"/>
      <protection locked="0"/>
    </xf>
    <xf numFmtId="4" fontId="0" fillId="0" borderId="11" xfId="0" applyNumberFormat="1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right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4" fontId="0" fillId="0" borderId="0" xfId="0" applyNumberFormat="1" applyBorder="1" applyAlignment="1" applyProtection="1">
      <alignment vertical="center"/>
      <protection locked="0"/>
    </xf>
    <xf numFmtId="1" fontId="0" fillId="0" borderId="0" xfId="0" applyNumberFormat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1" fontId="0" fillId="0" borderId="11" xfId="0" applyNumberFormat="1" applyFill="1" applyBorder="1" applyAlignment="1">
      <alignment horizontal="center" vertical="center"/>
    </xf>
    <xf numFmtId="1" fontId="29" fillId="0" borderId="11" xfId="0" applyNumberFormat="1" applyFont="1" applyBorder="1" applyAlignment="1">
      <alignment horizontal="right" wrapText="1"/>
    </xf>
    <xf numFmtId="0" fontId="29" fillId="0" borderId="11" xfId="0" applyFont="1" applyBorder="1" applyAlignment="1">
      <alignment wrapText="1"/>
    </xf>
    <xf numFmtId="1" fontId="0" fillId="0" borderId="0" xfId="0" applyNumberFormat="1" applyFont="1" applyAlignment="1">
      <alignment horizontal="center" vertical="center"/>
    </xf>
    <xf numFmtId="4" fontId="0" fillId="0" borderId="0" xfId="0" applyNumberFormat="1" applyFont="1" applyAlignment="1">
      <alignment/>
    </xf>
    <xf numFmtId="1" fontId="0" fillId="0" borderId="0" xfId="0" applyNumberFormat="1" applyFont="1" applyBorder="1" applyAlignment="1">
      <alignment horizontal="center" vertical="center"/>
    </xf>
    <xf numFmtId="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1" fontId="17" fillId="0" borderId="0" xfId="0" applyNumberFormat="1" applyFont="1" applyAlignment="1">
      <alignment horizontal="center" vertical="center"/>
    </xf>
    <xf numFmtId="0" fontId="32" fillId="0" borderId="0" xfId="0" applyFont="1" applyAlignment="1">
      <alignment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0" fontId="22" fillId="0" borderId="0" xfId="0" applyFont="1" applyAlignment="1">
      <alignment/>
    </xf>
    <xf numFmtId="1" fontId="0" fillId="0" borderId="16" xfId="0" applyNumberFormat="1" applyBorder="1" applyAlignment="1" applyProtection="1">
      <alignment horizontal="center" vertical="center"/>
      <protection locked="0"/>
    </xf>
    <xf numFmtId="4" fontId="22" fillId="8" borderId="16" xfId="0" applyNumberFormat="1" applyFont="1" applyFill="1" applyBorder="1" applyAlignment="1">
      <alignment/>
    </xf>
    <xf numFmtId="4" fontId="17" fillId="8" borderId="16" xfId="0" applyNumberFormat="1" applyFont="1" applyFill="1" applyBorder="1" applyAlignment="1">
      <alignment/>
    </xf>
    <xf numFmtId="4" fontId="17" fillId="0" borderId="16" xfId="0" applyNumberFormat="1" applyFont="1" applyFill="1" applyBorder="1" applyAlignment="1">
      <alignment/>
    </xf>
    <xf numFmtId="4" fontId="25" fillId="24" borderId="16" xfId="0" applyNumberFormat="1" applyFont="1" applyFill="1" applyBorder="1" applyAlignment="1">
      <alignment/>
    </xf>
    <xf numFmtId="4" fontId="0" fillId="24" borderId="16" xfId="0" applyNumberFormat="1" applyFill="1" applyBorder="1" applyAlignment="1" applyProtection="1">
      <alignment/>
      <protection locked="0"/>
    </xf>
    <xf numFmtId="4" fontId="17" fillId="24" borderId="16" xfId="0" applyNumberFormat="1" applyFont="1" applyFill="1" applyBorder="1" applyAlignment="1">
      <alignment/>
    </xf>
    <xf numFmtId="4" fontId="0" fillId="0" borderId="16" xfId="0" applyNumberFormat="1" applyBorder="1" applyAlignment="1" applyProtection="1">
      <alignment/>
      <protection locked="0"/>
    </xf>
    <xf numFmtId="4" fontId="17" fillId="24" borderId="16" xfId="0" applyNumberFormat="1" applyFont="1" applyFill="1" applyBorder="1" applyAlignment="1" applyProtection="1">
      <alignment/>
      <protection locked="0"/>
    </xf>
    <xf numFmtId="4" fontId="17" fillId="8" borderId="16" xfId="0" applyNumberFormat="1" applyFont="1" applyFill="1" applyBorder="1" applyAlignment="1" applyProtection="1">
      <alignment/>
      <protection locked="0"/>
    </xf>
    <xf numFmtId="4" fontId="17" fillId="25" borderId="11" xfId="0" applyNumberFormat="1" applyFont="1" applyFill="1" applyBorder="1" applyAlignment="1">
      <alignment/>
    </xf>
    <xf numFmtId="0" fontId="17" fillId="0" borderId="13" xfId="0" applyFont="1" applyFill="1" applyBorder="1" applyAlignment="1" applyProtection="1">
      <alignment horizontal="center" vertical="center"/>
      <protection locked="0"/>
    </xf>
    <xf numFmtId="0" fontId="17" fillId="0" borderId="13" xfId="0" applyFont="1" applyFill="1" applyBorder="1" applyAlignment="1" applyProtection="1">
      <alignment horizontal="right" vertical="center"/>
      <protection locked="0"/>
    </xf>
    <xf numFmtId="4" fontId="17" fillId="0" borderId="13" xfId="0" applyNumberFormat="1" applyFont="1" applyFill="1" applyBorder="1" applyAlignment="1" applyProtection="1">
      <alignment/>
      <protection locked="0"/>
    </xf>
    <xf numFmtId="4" fontId="17" fillId="0" borderId="17" xfId="0" applyNumberFormat="1" applyFont="1" applyFill="1" applyBorder="1" applyAlignment="1" applyProtection="1">
      <alignment/>
      <protection locked="0"/>
    </xf>
    <xf numFmtId="0" fontId="0" fillId="0" borderId="13" xfId="0" applyFont="1" applyBorder="1" applyAlignment="1">
      <alignment horizontal="center" vertical="center"/>
    </xf>
    <xf numFmtId="1" fontId="0" fillId="0" borderId="13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1" fontId="0" fillId="0" borderId="18" xfId="0" applyNumberFormat="1" applyFont="1" applyBorder="1" applyAlignment="1">
      <alignment horizontal="center" vertical="center"/>
    </xf>
    <xf numFmtId="0" fontId="2" fillId="25" borderId="11" xfId="0" applyFont="1" applyFill="1" applyBorder="1" applyAlignment="1" applyProtection="1">
      <alignment horizontal="center" vertical="center"/>
      <protection locked="0"/>
    </xf>
    <xf numFmtId="0" fontId="17" fillId="25" borderId="0" xfId="0" applyFont="1" applyFill="1" applyBorder="1" applyAlignment="1" applyProtection="1">
      <alignment horizontal="center" vertical="center"/>
      <protection locked="0"/>
    </xf>
    <xf numFmtId="0" fontId="17" fillId="25" borderId="11" xfId="0" applyFont="1" applyFill="1" applyBorder="1" applyAlignment="1" applyProtection="1">
      <alignment/>
      <protection locked="0"/>
    </xf>
    <xf numFmtId="4" fontId="25" fillId="25" borderId="11" xfId="0" applyNumberFormat="1" applyFont="1" applyFill="1" applyBorder="1" applyAlignment="1">
      <alignment/>
    </xf>
    <xf numFmtId="4" fontId="25" fillId="25" borderId="16" xfId="0" applyNumberFormat="1" applyFont="1" applyFill="1" applyBorder="1" applyAlignment="1">
      <alignment/>
    </xf>
    <xf numFmtId="0" fontId="24" fillId="25" borderId="11" xfId="0" applyFont="1" applyFill="1" applyBorder="1" applyAlignment="1" applyProtection="1">
      <alignment horizontal="center" vertical="center"/>
      <protection locked="0"/>
    </xf>
    <xf numFmtId="0" fontId="25" fillId="25" borderId="11" xfId="0" applyFont="1" applyFill="1" applyBorder="1" applyAlignment="1" applyProtection="1">
      <alignment horizontal="center" vertical="center"/>
      <protection locked="0"/>
    </xf>
    <xf numFmtId="0" fontId="24" fillId="25" borderId="11" xfId="0" applyFont="1" applyFill="1" applyBorder="1" applyAlignment="1" applyProtection="1">
      <alignment horizontal="right" vertical="center"/>
      <protection locked="0"/>
    </xf>
    <xf numFmtId="49" fontId="17" fillId="25" borderId="11" xfId="0" applyNumberFormat="1" applyFont="1" applyFill="1" applyBorder="1" applyAlignment="1" applyProtection="1">
      <alignment wrapText="1"/>
      <protection locked="0"/>
    </xf>
    <xf numFmtId="4" fontId="17" fillId="25" borderId="16" xfId="0" applyNumberFormat="1" applyFont="1" applyFill="1" applyBorder="1" applyAlignment="1">
      <alignment/>
    </xf>
    <xf numFmtId="0" fontId="25" fillId="26" borderId="11" xfId="0" applyFont="1" applyFill="1" applyBorder="1" applyAlignment="1" applyProtection="1">
      <alignment horizontal="center" vertical="center" wrapText="1"/>
      <protection locked="0"/>
    </xf>
    <xf numFmtId="0" fontId="17" fillId="26" borderId="11" xfId="0" applyFont="1" applyFill="1" applyBorder="1" applyAlignment="1" applyProtection="1">
      <alignment horizontal="right" wrapText="1"/>
      <protection locked="0"/>
    </xf>
    <xf numFmtId="0" fontId="17" fillId="26" borderId="11" xfId="0" applyFont="1" applyFill="1" applyBorder="1" applyAlignment="1" applyProtection="1">
      <alignment wrapText="1"/>
      <protection locked="0"/>
    </xf>
    <xf numFmtId="4" fontId="17" fillId="26" borderId="11" xfId="0" applyNumberFormat="1" applyFont="1" applyFill="1" applyBorder="1" applyAlignment="1" applyProtection="1">
      <alignment wrapText="1"/>
      <protection locked="0"/>
    </xf>
    <xf numFmtId="4" fontId="17" fillId="26" borderId="16" xfId="0" applyNumberFormat="1" applyFont="1" applyFill="1" applyBorder="1" applyAlignment="1" applyProtection="1">
      <alignment wrapText="1"/>
      <protection locked="0"/>
    </xf>
    <xf numFmtId="0" fontId="17" fillId="25" borderId="13" xfId="0" applyFont="1" applyFill="1" applyBorder="1" applyAlignment="1" applyProtection="1">
      <alignment horizontal="center" vertical="center"/>
      <protection locked="0"/>
    </xf>
    <xf numFmtId="0" fontId="17" fillId="25" borderId="13" xfId="0" applyFont="1" applyFill="1" applyBorder="1" applyAlignment="1" applyProtection="1">
      <alignment horizontal="right" vertical="center"/>
      <protection locked="0"/>
    </xf>
    <xf numFmtId="4" fontId="17" fillId="25" borderId="11" xfId="0" applyNumberFormat="1" applyFont="1" applyFill="1" applyBorder="1" applyAlignment="1" applyProtection="1">
      <alignment/>
      <protection locked="0"/>
    </xf>
    <xf numFmtId="4" fontId="17" fillId="25" borderId="16" xfId="0" applyNumberFormat="1" applyFont="1" applyFill="1" applyBorder="1" applyAlignment="1" applyProtection="1">
      <alignment/>
      <protection locked="0"/>
    </xf>
    <xf numFmtId="0" fontId="17" fillId="27" borderId="10" xfId="0" applyFont="1" applyFill="1" applyBorder="1" applyAlignment="1" applyProtection="1">
      <alignment horizontal="left" vertical="center"/>
      <protection locked="0"/>
    </xf>
    <xf numFmtId="0" fontId="0" fillId="28" borderId="10" xfId="0" applyFont="1" applyFill="1" applyBorder="1" applyAlignment="1" applyProtection="1">
      <alignment horizontal="center" vertical="center"/>
      <protection locked="0"/>
    </xf>
    <xf numFmtId="0" fontId="0" fillId="28" borderId="10" xfId="0" applyFont="1" applyFill="1" applyBorder="1" applyAlignment="1" applyProtection="1">
      <alignment horizontal="right" vertical="center"/>
      <protection locked="0"/>
    </xf>
    <xf numFmtId="0" fontId="17" fillId="27" borderId="14" xfId="0" applyFont="1" applyFill="1" applyBorder="1" applyAlignment="1" applyProtection="1">
      <alignment vertical="center"/>
      <protection locked="0"/>
    </xf>
    <xf numFmtId="4" fontId="17" fillId="28" borderId="11" xfId="0" applyNumberFormat="1" applyFont="1" applyFill="1" applyBorder="1" applyAlignment="1">
      <alignment vertical="center"/>
    </xf>
    <xf numFmtId="0" fontId="17" fillId="29" borderId="10" xfId="0" applyFont="1" applyFill="1" applyBorder="1" applyAlignment="1" applyProtection="1">
      <alignment horizontal="left" vertical="center"/>
      <protection locked="0"/>
    </xf>
    <xf numFmtId="0" fontId="17" fillId="26" borderId="19" xfId="0" applyFont="1" applyFill="1" applyBorder="1" applyAlignment="1" applyProtection="1">
      <alignment horizontal="center" vertical="center"/>
      <protection locked="0"/>
    </xf>
    <xf numFmtId="0" fontId="0" fillId="26" borderId="20" xfId="0" applyFont="1" applyFill="1" applyBorder="1" applyAlignment="1" applyProtection="1">
      <alignment horizontal="right" vertical="center"/>
      <protection locked="0"/>
    </xf>
    <xf numFmtId="0" fontId="17" fillId="29" borderId="11" xfId="0" applyFont="1" applyFill="1" applyBorder="1" applyAlignment="1" applyProtection="1">
      <alignment vertical="center"/>
      <protection locked="0"/>
    </xf>
    <xf numFmtId="4" fontId="17" fillId="26" borderId="11" xfId="0" applyNumberFormat="1" applyFont="1" applyFill="1" applyBorder="1" applyAlignment="1">
      <alignment vertical="center"/>
    </xf>
    <xf numFmtId="4" fontId="17" fillId="26" borderId="11" xfId="0" applyNumberFormat="1" applyFont="1" applyFill="1" applyBorder="1" applyAlignment="1" applyProtection="1">
      <alignment vertical="center"/>
      <protection locked="0"/>
    </xf>
    <xf numFmtId="0" fontId="0" fillId="26" borderId="20" xfId="0" applyFont="1" applyFill="1" applyBorder="1" applyAlignment="1" applyProtection="1">
      <alignment horizontal="center" vertical="center"/>
      <protection locked="0"/>
    </xf>
    <xf numFmtId="0" fontId="17" fillId="29" borderId="0" xfId="0" applyFont="1" applyFill="1" applyAlignment="1" applyProtection="1">
      <alignment horizontal="center" vertical="center"/>
      <protection locked="0"/>
    </xf>
    <xf numFmtId="0" fontId="0" fillId="29" borderId="11" xfId="0" applyFill="1" applyBorder="1" applyAlignment="1" applyProtection="1">
      <alignment horizontal="right" vertical="center"/>
      <protection locked="0"/>
    </xf>
    <xf numFmtId="0" fontId="0" fillId="26" borderId="11" xfId="0" applyFont="1" applyFill="1" applyBorder="1" applyAlignment="1">
      <alignment horizontal="center" vertical="center"/>
    </xf>
    <xf numFmtId="1" fontId="17" fillId="26" borderId="11" xfId="0" applyNumberFormat="1" applyFont="1" applyFill="1" applyBorder="1" applyAlignment="1">
      <alignment horizontal="center" vertical="center"/>
    </xf>
    <xf numFmtId="1" fontId="0" fillId="26" borderId="11" xfId="0" applyNumberFormat="1" applyFont="1" applyFill="1" applyBorder="1" applyAlignment="1">
      <alignment horizontal="center" vertical="center"/>
    </xf>
    <xf numFmtId="0" fontId="17" fillId="26" borderId="11" xfId="0" applyFont="1" applyFill="1" applyBorder="1" applyAlignment="1">
      <alignment wrapText="1"/>
    </xf>
    <xf numFmtId="0" fontId="17" fillId="26" borderId="18" xfId="0" applyFont="1" applyFill="1" applyBorder="1" applyAlignment="1">
      <alignment horizontal="center" vertical="center"/>
    </xf>
    <xf numFmtId="1" fontId="17" fillId="26" borderId="18" xfId="0" applyNumberFormat="1" applyFont="1" applyFill="1" applyBorder="1" applyAlignment="1">
      <alignment horizontal="center" vertical="center"/>
    </xf>
    <xf numFmtId="4" fontId="17" fillId="26" borderId="18" xfId="0" applyNumberFormat="1" applyFont="1" applyFill="1" applyBorder="1" applyAlignment="1" applyProtection="1">
      <alignment vertical="center"/>
      <protection locked="0"/>
    </xf>
    <xf numFmtId="0" fontId="0" fillId="26" borderId="21" xfId="0" applyFont="1" applyFill="1" applyBorder="1" applyAlignment="1" applyProtection="1">
      <alignment horizontal="center" vertical="center"/>
      <protection locked="0"/>
    </xf>
    <xf numFmtId="0" fontId="17" fillId="29" borderId="22" xfId="0" applyFont="1" applyFill="1" applyBorder="1" applyAlignment="1" applyProtection="1">
      <alignment horizontal="center" vertical="center"/>
      <protection locked="0"/>
    </xf>
    <xf numFmtId="0" fontId="0" fillId="29" borderId="19" xfId="0" applyFill="1" applyBorder="1" applyAlignment="1" applyProtection="1">
      <alignment horizontal="right" vertical="center"/>
      <protection locked="0"/>
    </xf>
    <xf numFmtId="49" fontId="17" fillId="29" borderId="20" xfId="0" applyNumberFormat="1" applyFont="1" applyFill="1" applyBorder="1" applyAlignment="1" applyProtection="1">
      <alignment vertical="center" wrapText="1"/>
      <protection locked="0"/>
    </xf>
    <xf numFmtId="4" fontId="17" fillId="26" borderId="20" xfId="0" applyNumberFormat="1" applyFont="1" applyFill="1" applyBorder="1" applyAlignment="1" applyProtection="1">
      <alignment vertical="center"/>
      <protection locked="0"/>
    </xf>
    <xf numFmtId="0" fontId="0" fillId="26" borderId="15" xfId="0" applyFont="1" applyFill="1" applyBorder="1" applyAlignment="1" applyProtection="1">
      <alignment horizontal="center" vertical="center"/>
      <protection locked="0"/>
    </xf>
    <xf numFmtId="0" fontId="17" fillId="29" borderId="10" xfId="0" applyFont="1" applyFill="1" applyBorder="1" applyAlignment="1" applyProtection="1">
      <alignment horizontal="center" vertical="center"/>
      <protection locked="0"/>
    </xf>
    <xf numFmtId="0" fontId="0" fillId="29" borderId="14" xfId="0" applyFill="1" applyBorder="1" applyAlignment="1" applyProtection="1">
      <alignment horizontal="right" vertical="center"/>
      <protection locked="0"/>
    </xf>
    <xf numFmtId="0" fontId="0" fillId="0" borderId="13" xfId="0" applyFont="1" applyBorder="1" applyAlignment="1">
      <alignment wrapText="1"/>
    </xf>
    <xf numFmtId="4" fontId="0" fillId="0" borderId="13" xfId="0" applyNumberFormat="1" applyFont="1" applyBorder="1" applyAlignment="1" applyProtection="1">
      <alignment vertical="center"/>
      <protection locked="0"/>
    </xf>
    <xf numFmtId="0" fontId="0" fillId="0" borderId="18" xfId="0" applyFont="1" applyBorder="1" applyAlignment="1">
      <alignment wrapText="1"/>
    </xf>
    <xf numFmtId="4" fontId="0" fillId="0" borderId="18" xfId="0" applyNumberFormat="1" applyFont="1" applyBorder="1" applyAlignment="1" applyProtection="1">
      <alignment vertical="center"/>
      <protection locked="0"/>
    </xf>
    <xf numFmtId="0" fontId="17" fillId="26" borderId="18" xfId="0" applyFont="1" applyFill="1" applyBorder="1" applyAlignment="1">
      <alignment wrapText="1"/>
    </xf>
    <xf numFmtId="0" fontId="17" fillId="28" borderId="11" xfId="0" applyFont="1" applyFill="1" applyBorder="1" applyAlignment="1" applyProtection="1">
      <alignment horizontal="center" vertical="center"/>
      <protection locked="0"/>
    </xf>
    <xf numFmtId="0" fontId="0" fillId="28" borderId="11" xfId="0" applyFont="1" applyFill="1" applyBorder="1" applyAlignment="1" applyProtection="1">
      <alignment horizontal="center" vertical="center"/>
      <protection locked="0"/>
    </xf>
    <xf numFmtId="0" fontId="17" fillId="28" borderId="11" xfId="0" applyFont="1" applyFill="1" applyBorder="1" applyAlignment="1" applyProtection="1">
      <alignment horizontal="right" vertical="center"/>
      <protection locked="0"/>
    </xf>
    <xf numFmtId="0" fontId="17" fillId="28" borderId="11" xfId="0" applyFont="1" applyFill="1" applyBorder="1" applyAlignment="1" applyProtection="1">
      <alignment vertical="center"/>
      <protection locked="0"/>
    </xf>
    <xf numFmtId="0" fontId="0" fillId="26" borderId="11" xfId="0" applyFont="1" applyFill="1" applyBorder="1" applyAlignment="1" applyProtection="1">
      <alignment horizontal="center" vertical="center"/>
      <protection locked="0"/>
    </xf>
    <xf numFmtId="0" fontId="17" fillId="26" borderId="11" xfId="0" applyFont="1" applyFill="1" applyBorder="1" applyAlignment="1" applyProtection="1">
      <alignment horizontal="center" vertical="center"/>
      <protection locked="0"/>
    </xf>
    <xf numFmtId="0" fontId="17" fillId="29" borderId="11" xfId="0" applyFont="1" applyFill="1" applyBorder="1" applyAlignment="1" applyProtection="1">
      <alignment horizontal="right" vertical="center"/>
      <protection locked="0"/>
    </xf>
    <xf numFmtId="0" fontId="17" fillId="28" borderId="20" xfId="0" applyFont="1" applyFill="1" applyBorder="1" applyAlignment="1" applyProtection="1">
      <alignment horizontal="center" vertical="center"/>
      <protection locked="0"/>
    </xf>
    <xf numFmtId="0" fontId="0" fillId="28" borderId="20" xfId="0" applyFont="1" applyFill="1" applyBorder="1" applyAlignment="1" applyProtection="1">
      <alignment horizontal="center" vertical="center"/>
      <protection locked="0"/>
    </xf>
    <xf numFmtId="0" fontId="17" fillId="27" borderId="20" xfId="0" applyFont="1" applyFill="1" applyBorder="1" applyAlignment="1" applyProtection="1">
      <alignment vertical="center"/>
      <protection locked="0"/>
    </xf>
    <xf numFmtId="4" fontId="17" fillId="28" borderId="20" xfId="0" applyNumberFormat="1" applyFont="1" applyFill="1" applyBorder="1" applyAlignment="1">
      <alignment vertical="center"/>
    </xf>
    <xf numFmtId="0" fontId="0" fillId="0" borderId="18" xfId="0" applyBorder="1" applyAlignment="1">
      <alignment/>
    </xf>
    <xf numFmtId="0" fontId="17" fillId="0" borderId="11" xfId="0" applyFont="1" applyFill="1" applyBorder="1" applyAlignment="1" applyProtection="1">
      <alignment wrapText="1"/>
      <protection locked="0"/>
    </xf>
    <xf numFmtId="0" fontId="0" fillId="0" borderId="18" xfId="0" applyBorder="1" applyAlignment="1">
      <alignment horizontal="center" vertical="center"/>
    </xf>
    <xf numFmtId="4" fontId="0" fillId="0" borderId="18" xfId="0" applyNumberFormat="1" applyBorder="1" applyAlignment="1">
      <alignment/>
    </xf>
    <xf numFmtId="0" fontId="0" fillId="26" borderId="13" xfId="0" applyFont="1" applyFill="1" applyBorder="1" applyAlignment="1" applyProtection="1">
      <alignment horizontal="center" vertical="center"/>
      <protection locked="0"/>
    </xf>
    <xf numFmtId="0" fontId="17" fillId="26" borderId="13" xfId="0" applyFont="1" applyFill="1" applyBorder="1" applyAlignment="1" applyProtection="1">
      <alignment horizontal="center" vertical="center"/>
      <protection locked="0"/>
    </xf>
    <xf numFmtId="0" fontId="0" fillId="29" borderId="13" xfId="0" applyFont="1" applyFill="1" applyBorder="1" applyAlignment="1" applyProtection="1">
      <alignment vertical="center"/>
      <protection locked="0"/>
    </xf>
    <xf numFmtId="4" fontId="0" fillId="26" borderId="13" xfId="0" applyNumberFormat="1" applyFill="1" applyBorder="1" applyAlignment="1" applyProtection="1">
      <alignment vertical="center"/>
      <protection locked="0"/>
    </xf>
    <xf numFmtId="0" fontId="0" fillId="26" borderId="18" xfId="0" applyFill="1" applyBorder="1" applyAlignment="1">
      <alignment horizontal="center" vertical="center"/>
    </xf>
    <xf numFmtId="1" fontId="31" fillId="26" borderId="11" xfId="0" applyNumberFormat="1" applyFont="1" applyFill="1" applyBorder="1" applyAlignment="1">
      <alignment horizontal="right" wrapText="1"/>
    </xf>
    <xf numFmtId="0" fontId="30" fillId="29" borderId="11" xfId="0" applyFont="1" applyFill="1" applyBorder="1" applyAlignment="1">
      <alignment wrapText="1"/>
    </xf>
    <xf numFmtId="4" fontId="0" fillId="26" borderId="18" xfId="0" applyNumberFormat="1" applyFill="1" applyBorder="1" applyAlignment="1">
      <alignment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right" vertical="center"/>
      <protection locked="0"/>
    </xf>
    <xf numFmtId="0" fontId="0" fillId="0" borderId="13" xfId="0" applyFont="1" applyBorder="1" applyAlignment="1" applyProtection="1">
      <alignment/>
      <protection locked="0"/>
    </xf>
    <xf numFmtId="4" fontId="0" fillId="0" borderId="13" xfId="0" applyNumberFormat="1" applyBorder="1" applyAlignment="1" applyProtection="1">
      <alignment/>
      <protection locked="0"/>
    </xf>
    <xf numFmtId="4" fontId="0" fillId="0" borderId="17" xfId="0" applyNumberFormat="1" applyBorder="1" applyAlignment="1" applyProtection="1">
      <alignment/>
      <protection locked="0"/>
    </xf>
    <xf numFmtId="0" fontId="0" fillId="30" borderId="22" xfId="0" applyFill="1" applyBorder="1" applyAlignment="1" applyProtection="1">
      <alignment horizontal="center" vertical="center"/>
      <protection locked="0"/>
    </xf>
    <xf numFmtId="0" fontId="0" fillId="30" borderId="22" xfId="0" applyFill="1" applyBorder="1" applyAlignment="1" applyProtection="1">
      <alignment horizontal="right" vertical="center"/>
      <protection locked="0"/>
    </xf>
    <xf numFmtId="0" fontId="17" fillId="30" borderId="19" xfId="0" applyFont="1" applyFill="1" applyBorder="1" applyAlignment="1" applyProtection="1">
      <alignment vertical="center" wrapText="1"/>
      <protection locked="0"/>
    </xf>
    <xf numFmtId="4" fontId="17" fillId="30" borderId="20" xfId="0" applyNumberFormat="1" applyFont="1" applyFill="1" applyBorder="1" applyAlignment="1">
      <alignment vertical="center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right" vertical="center"/>
      <protection locked="0"/>
    </xf>
    <xf numFmtId="0" fontId="0" fillId="0" borderId="23" xfId="0" applyFont="1" applyBorder="1" applyAlignment="1" applyProtection="1">
      <alignment/>
      <protection locked="0"/>
    </xf>
    <xf numFmtId="4" fontId="0" fillId="0" borderId="23" xfId="0" applyNumberFormat="1" applyBorder="1" applyAlignment="1" applyProtection="1">
      <alignment/>
      <protection locked="0"/>
    </xf>
    <xf numFmtId="0" fontId="0" fillId="0" borderId="24" xfId="0" applyFont="1" applyBorder="1" applyAlignment="1" applyProtection="1">
      <alignment horizontal="center" vertical="center"/>
      <protection locked="0"/>
    </xf>
    <xf numFmtId="0" fontId="0" fillId="0" borderId="24" xfId="0" applyFont="1" applyBorder="1" applyAlignment="1" applyProtection="1">
      <alignment horizontal="right" vertical="center"/>
      <protection locked="0"/>
    </xf>
    <xf numFmtId="0" fontId="0" fillId="0" borderId="24" xfId="0" applyFont="1" applyBorder="1" applyAlignment="1" applyProtection="1">
      <alignment/>
      <protection locked="0"/>
    </xf>
    <xf numFmtId="4" fontId="0" fillId="0" borderId="24" xfId="0" applyNumberFormat="1" applyBorder="1" applyAlignment="1" applyProtection="1">
      <alignment/>
      <protection locked="0"/>
    </xf>
    <xf numFmtId="0" fontId="0" fillId="29" borderId="13" xfId="0" applyFill="1" applyBorder="1" applyAlignment="1" applyProtection="1">
      <alignment horizontal="center" vertical="center"/>
      <protection locked="0"/>
    </xf>
    <xf numFmtId="0" fontId="0" fillId="29" borderId="13" xfId="0" applyFill="1" applyBorder="1" applyAlignment="1" applyProtection="1">
      <alignment horizontal="right" vertical="center"/>
      <protection locked="0"/>
    </xf>
    <xf numFmtId="0" fontId="17" fillId="29" borderId="13" xfId="0" applyFont="1" applyFill="1" applyBorder="1" applyAlignment="1" applyProtection="1">
      <alignment vertical="center"/>
      <protection locked="0"/>
    </xf>
    <xf numFmtId="4" fontId="17" fillId="26" borderId="13" xfId="0" applyNumberFormat="1" applyFont="1" applyFill="1" applyBorder="1" applyAlignment="1">
      <alignment vertical="center"/>
    </xf>
    <xf numFmtId="4" fontId="17" fillId="26" borderId="13" xfId="0" applyNumberFormat="1" applyFont="1" applyFill="1" applyBorder="1" applyAlignment="1" applyProtection="1">
      <alignment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right" vertical="center"/>
      <protection locked="0"/>
    </xf>
    <xf numFmtId="0" fontId="0" fillId="0" borderId="20" xfId="0" applyFont="1" applyBorder="1" applyAlignment="1" applyProtection="1">
      <alignment vertical="center"/>
      <protection locked="0"/>
    </xf>
    <xf numFmtId="4" fontId="0" fillId="0" borderId="20" xfId="0" applyNumberFormat="1" applyBorder="1" applyAlignment="1" applyProtection="1">
      <alignment vertical="center"/>
      <protection locked="0"/>
    </xf>
    <xf numFmtId="0" fontId="0" fillId="0" borderId="18" xfId="0" applyFont="1" applyFill="1" applyBorder="1" applyAlignment="1" applyProtection="1">
      <alignment horizontal="center" vertical="center"/>
      <protection locked="0"/>
    </xf>
    <xf numFmtId="0" fontId="0" fillId="0" borderId="18" xfId="0" applyFont="1" applyFill="1" applyBorder="1" applyAlignment="1" applyProtection="1">
      <alignment horizontal="right" vertical="center"/>
      <protection locked="0"/>
    </xf>
    <xf numFmtId="0" fontId="0" fillId="0" borderId="18" xfId="0" applyFont="1" applyFill="1" applyBorder="1" applyAlignment="1" applyProtection="1">
      <alignment vertical="center"/>
      <protection locked="0"/>
    </xf>
    <xf numFmtId="4" fontId="0" fillId="0" borderId="18" xfId="0" applyNumberFormat="1" applyFont="1" applyFill="1" applyBorder="1" applyAlignment="1">
      <alignment vertical="center"/>
    </xf>
    <xf numFmtId="4" fontId="0" fillId="0" borderId="18" xfId="0" applyNumberFormat="1" applyFont="1" applyFill="1" applyBorder="1" applyAlignment="1" applyProtection="1">
      <alignment vertical="center"/>
      <protection locked="0"/>
    </xf>
    <xf numFmtId="4" fontId="19" fillId="0" borderId="18" xfId="0" applyNumberFormat="1" applyFont="1" applyBorder="1" applyAlignment="1" applyProtection="1">
      <alignment vertical="center"/>
      <protection/>
    </xf>
    <xf numFmtId="4" fontId="19" fillId="0" borderId="26" xfId="0" applyNumberFormat="1" applyFont="1" applyBorder="1" applyAlignment="1" applyProtection="1">
      <alignment vertical="center"/>
      <protection/>
    </xf>
    <xf numFmtId="0" fontId="24" fillId="0" borderId="27" xfId="0" applyFont="1" applyBorder="1" applyAlignment="1" applyProtection="1">
      <alignment horizontal="left" vertical="center"/>
      <protection locked="0"/>
    </xf>
    <xf numFmtId="0" fontId="24" fillId="0" borderId="26" xfId="0" applyFont="1" applyBorder="1" applyAlignment="1" applyProtection="1">
      <alignment horizontal="left" vertical="center"/>
      <protection locked="0"/>
    </xf>
    <xf numFmtId="0" fontId="23" fillId="0" borderId="28" xfId="0" applyFont="1" applyBorder="1" applyAlignment="1" applyProtection="1">
      <alignment horizontal="left" vertical="center"/>
      <protection locked="0"/>
    </xf>
    <xf numFmtId="0" fontId="23" fillId="0" borderId="29" xfId="0" applyFont="1" applyBorder="1" applyAlignment="1" applyProtection="1">
      <alignment horizontal="left" vertical="center"/>
      <protection locked="0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right"/>
      <protection locked="0"/>
    </xf>
    <xf numFmtId="0" fontId="24" fillId="0" borderId="18" xfId="0" applyFont="1" applyFill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right"/>
      <protection locked="0"/>
    </xf>
    <xf numFmtId="0" fontId="0" fillId="0" borderId="18" xfId="0" applyFont="1" applyBorder="1" applyAlignment="1" applyProtection="1">
      <alignment/>
      <protection locked="0"/>
    </xf>
    <xf numFmtId="4" fontId="0" fillId="0" borderId="18" xfId="0" applyNumberFormat="1" applyBorder="1" applyAlignment="1" applyProtection="1">
      <alignment/>
      <protection locked="0"/>
    </xf>
    <xf numFmtId="0" fontId="25" fillId="26" borderId="18" xfId="0" applyFont="1" applyFill="1" applyBorder="1" applyAlignment="1" applyProtection="1">
      <alignment horizontal="center" vertical="center"/>
      <protection locked="0"/>
    </xf>
    <xf numFmtId="0" fontId="17" fillId="26" borderId="18" xfId="0" applyFont="1" applyFill="1" applyBorder="1" applyAlignment="1" applyProtection="1">
      <alignment horizontal="right"/>
      <protection locked="0"/>
    </xf>
    <xf numFmtId="0" fontId="17" fillId="26" borderId="18" xfId="0" applyFont="1" applyFill="1" applyBorder="1" applyAlignment="1" applyProtection="1">
      <alignment/>
      <protection locked="0"/>
    </xf>
    <xf numFmtId="4" fontId="17" fillId="26" borderId="18" xfId="0" applyNumberFormat="1" applyFont="1" applyFill="1" applyBorder="1" applyAlignment="1" applyProtection="1">
      <alignment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vertical="center"/>
      <protection locked="0"/>
    </xf>
    <xf numFmtId="4" fontId="0" fillId="0" borderId="18" xfId="0" applyNumberFormat="1" applyBorder="1" applyAlignment="1" applyProtection="1">
      <alignment vertical="center"/>
      <protection locked="0"/>
    </xf>
    <xf numFmtId="4" fontId="22" fillId="0" borderId="10" xfId="0" applyNumberFormat="1" applyFont="1" applyBorder="1" applyAlignment="1" applyProtection="1">
      <alignment vertical="center"/>
      <protection/>
    </xf>
    <xf numFmtId="4" fontId="22" fillId="0" borderId="10" xfId="0" applyNumberFormat="1" applyFont="1" applyBorder="1" applyAlignment="1" applyProtection="1">
      <alignment horizontal="center" vertical="center" wrapText="1"/>
      <protection locked="0"/>
    </xf>
    <xf numFmtId="4" fontId="0" fillId="0" borderId="10" xfId="0" applyNumberFormat="1" applyFont="1" applyBorder="1" applyAlignment="1" applyProtection="1">
      <alignment vertical="center"/>
      <protection/>
    </xf>
    <xf numFmtId="4" fontId="0" fillId="0" borderId="18" xfId="0" applyNumberFormat="1" applyFont="1" applyBorder="1" applyAlignment="1" applyProtection="1">
      <alignment vertical="center"/>
      <protection/>
    </xf>
    <xf numFmtId="0" fontId="0" fillId="0" borderId="18" xfId="0" applyFont="1" applyFill="1" applyBorder="1" applyAlignment="1">
      <alignment horizontal="center" vertical="center"/>
    </xf>
    <xf numFmtId="1" fontId="0" fillId="0" borderId="18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wrapText="1"/>
    </xf>
    <xf numFmtId="4" fontId="0" fillId="0" borderId="18" xfId="0" applyNumberFormat="1" applyFont="1" applyFill="1" applyBorder="1" applyAlignment="1" applyProtection="1">
      <alignment vertical="center"/>
      <protection locked="0"/>
    </xf>
    <xf numFmtId="0" fontId="22" fillId="0" borderId="18" xfId="0" applyFont="1" applyBorder="1" applyAlignment="1" applyProtection="1">
      <alignment horizontal="left" vertical="center"/>
      <protection locked="0"/>
    </xf>
    <xf numFmtId="0" fontId="22" fillId="28" borderId="18" xfId="0" applyFont="1" applyFill="1" applyBorder="1" applyAlignment="1" applyProtection="1">
      <alignment horizontal="left" vertical="center"/>
      <protection locked="0"/>
    </xf>
    <xf numFmtId="0" fontId="17" fillId="28" borderId="18" xfId="0" applyFont="1" applyFill="1" applyBorder="1" applyAlignment="1" applyProtection="1">
      <alignment horizontal="center" vertical="center"/>
      <protection locked="0"/>
    </xf>
    <xf numFmtId="0" fontId="17" fillId="28" borderId="18" xfId="0" applyFont="1" applyFill="1" applyBorder="1" applyAlignment="1" applyProtection="1">
      <alignment vertical="center"/>
      <protection locked="0"/>
    </xf>
    <xf numFmtId="4" fontId="17" fillId="28" borderId="18" xfId="0" applyNumberFormat="1" applyFont="1" applyFill="1" applyBorder="1" applyAlignment="1" applyProtection="1">
      <alignment vertical="center"/>
      <protection locked="0"/>
    </xf>
    <xf numFmtId="0" fontId="0" fillId="0" borderId="11" xfId="0" applyFont="1" applyBorder="1" applyAlignment="1">
      <alignment horizontal="center" vertical="center" textRotation="180"/>
    </xf>
    <xf numFmtId="1" fontId="0" fillId="0" borderId="11" xfId="0" applyNumberFormat="1" applyFont="1" applyBorder="1" applyAlignment="1">
      <alignment horizontal="center" vertical="center" textRotation="180"/>
    </xf>
    <xf numFmtId="0" fontId="0" fillId="0" borderId="11" xfId="0" applyFont="1" applyBorder="1" applyAlignment="1">
      <alignment horizontal="center" vertical="center"/>
    </xf>
    <xf numFmtId="0" fontId="22" fillId="0" borderId="10" xfId="0" applyFont="1" applyBorder="1" applyAlignment="1" applyProtection="1">
      <alignment horizontal="center" vertical="center" wrapText="1"/>
      <protection locked="0"/>
    </xf>
    <xf numFmtId="1" fontId="0" fillId="0" borderId="11" xfId="0" applyNumberFormat="1" applyFont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1" fontId="17" fillId="0" borderId="11" xfId="0" applyNumberFormat="1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left" vertical="center"/>
    </xf>
    <xf numFmtId="4" fontId="17" fillId="0" borderId="11" xfId="0" applyNumberFormat="1" applyFont="1" applyFill="1" applyBorder="1" applyAlignment="1">
      <alignment horizontal="right" vertical="center"/>
    </xf>
    <xf numFmtId="0" fontId="38" fillId="31" borderId="11" xfId="0" applyFont="1" applyFill="1" applyBorder="1" applyAlignment="1">
      <alignment horizontal="center" vertical="center"/>
    </xf>
    <xf numFmtId="1" fontId="38" fillId="31" borderId="11" xfId="0" applyNumberFormat="1" applyFont="1" applyFill="1" applyBorder="1" applyAlignment="1">
      <alignment horizontal="center" vertical="center"/>
    </xf>
    <xf numFmtId="1" fontId="39" fillId="31" borderId="11" xfId="0" applyNumberFormat="1" applyFont="1" applyFill="1" applyBorder="1" applyAlignment="1">
      <alignment wrapText="1"/>
    </xf>
    <xf numFmtId="49" fontId="39" fillId="31" borderId="11" xfId="0" applyNumberFormat="1" applyFont="1" applyFill="1" applyBorder="1" applyAlignment="1">
      <alignment wrapText="1"/>
    </xf>
    <xf numFmtId="4" fontId="40" fillId="31" borderId="11" xfId="0" applyNumberFormat="1" applyFont="1" applyFill="1" applyBorder="1" applyAlignment="1">
      <alignment/>
    </xf>
    <xf numFmtId="0" fontId="0" fillId="32" borderId="11" xfId="0" applyFont="1" applyFill="1" applyBorder="1" applyAlignment="1">
      <alignment horizontal="center" vertical="center"/>
    </xf>
    <xf numFmtId="1" fontId="0" fillId="32" borderId="11" xfId="0" applyNumberFormat="1" applyFont="1" applyFill="1" applyBorder="1" applyAlignment="1">
      <alignment horizontal="center" vertical="center"/>
    </xf>
    <xf numFmtId="1" fontId="25" fillId="32" borderId="11" xfId="0" applyNumberFormat="1" applyFont="1" applyFill="1" applyBorder="1" applyAlignment="1">
      <alignment wrapText="1"/>
    </xf>
    <xf numFmtId="0" fontId="25" fillId="32" borderId="11" xfId="0" applyFont="1" applyFill="1" applyBorder="1" applyAlignment="1">
      <alignment wrapText="1"/>
    </xf>
    <xf numFmtId="4" fontId="17" fillId="32" borderId="11" xfId="0" applyNumberFormat="1" applyFont="1" applyFill="1" applyBorder="1" applyAlignment="1">
      <alignment/>
    </xf>
    <xf numFmtId="1" fontId="0" fillId="0" borderId="11" xfId="0" applyNumberFormat="1" applyFont="1" applyFill="1" applyBorder="1" applyAlignment="1">
      <alignment horizontal="center" vertical="center"/>
    </xf>
    <xf numFmtId="1" fontId="41" fillId="24" borderId="11" xfId="0" applyNumberFormat="1" applyFont="1" applyFill="1" applyBorder="1" applyAlignment="1">
      <alignment horizontal="right" wrapText="1"/>
    </xf>
    <xf numFmtId="0" fontId="30" fillId="24" borderId="11" xfId="0" applyFont="1" applyFill="1" applyBorder="1" applyAlignment="1">
      <alignment wrapText="1"/>
    </xf>
    <xf numFmtId="4" fontId="0" fillId="0" borderId="11" xfId="0" applyNumberFormat="1" applyFont="1" applyBorder="1" applyAlignment="1">
      <alignment/>
    </xf>
    <xf numFmtId="0" fontId="2" fillId="33" borderId="11" xfId="0" applyFont="1" applyFill="1" applyBorder="1" applyAlignment="1">
      <alignment horizontal="center" vertical="center"/>
    </xf>
    <xf numFmtId="1" fontId="2" fillId="33" borderId="11" xfId="0" applyNumberFormat="1" applyFont="1" applyFill="1" applyBorder="1" applyAlignment="1">
      <alignment horizontal="center" vertical="center"/>
    </xf>
    <xf numFmtId="1" fontId="25" fillId="33" borderId="11" xfId="0" applyNumberFormat="1" applyFont="1" applyFill="1" applyBorder="1" applyAlignment="1">
      <alignment wrapText="1"/>
    </xf>
    <xf numFmtId="0" fontId="25" fillId="33" borderId="11" xfId="0" applyFont="1" applyFill="1" applyBorder="1" applyAlignment="1">
      <alignment wrapText="1"/>
    </xf>
    <xf numFmtId="4" fontId="25" fillId="33" borderId="11" xfId="0" applyNumberFormat="1" applyFont="1" applyFill="1" applyBorder="1" applyAlignment="1">
      <alignment vertical="center"/>
    </xf>
    <xf numFmtId="0" fontId="2" fillId="34" borderId="11" xfId="0" applyFont="1" applyFill="1" applyBorder="1" applyAlignment="1">
      <alignment horizontal="center" vertical="center"/>
    </xf>
    <xf numFmtId="1" fontId="2" fillId="34" borderId="11" xfId="0" applyNumberFormat="1" applyFont="1" applyFill="1" applyBorder="1" applyAlignment="1">
      <alignment horizontal="center" vertical="center"/>
    </xf>
    <xf numFmtId="1" fontId="42" fillId="34" borderId="11" xfId="0" applyNumberFormat="1" applyFont="1" applyFill="1" applyBorder="1" applyAlignment="1">
      <alignment horizontal="left" wrapText="1"/>
    </xf>
    <xf numFmtId="0" fontId="30" fillId="34" borderId="11" xfId="0" applyFont="1" applyFill="1" applyBorder="1" applyAlignment="1">
      <alignment wrapText="1"/>
    </xf>
    <xf numFmtId="4" fontId="25" fillId="34" borderId="11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 vertical="center"/>
    </xf>
    <xf numFmtId="1" fontId="30" fillId="24" borderId="11" xfId="0" applyNumberFormat="1" applyFont="1" applyFill="1" applyBorder="1" applyAlignment="1">
      <alignment wrapText="1"/>
    </xf>
    <xf numFmtId="4" fontId="24" fillId="0" borderId="11" xfId="0" applyNumberFormat="1" applyFont="1" applyBorder="1" applyAlignment="1">
      <alignment/>
    </xf>
    <xf numFmtId="4" fontId="25" fillId="0" borderId="11" xfId="0" applyNumberFormat="1" applyFont="1" applyBorder="1" applyAlignment="1">
      <alignment/>
    </xf>
    <xf numFmtId="0" fontId="25" fillId="0" borderId="11" xfId="0" applyFont="1" applyFill="1" applyBorder="1" applyAlignment="1">
      <alignment horizontal="center" vertical="center"/>
    </xf>
    <xf numFmtId="1" fontId="24" fillId="0" borderId="11" xfId="0" applyNumberFormat="1" applyFont="1" applyFill="1" applyBorder="1" applyAlignment="1">
      <alignment horizontal="center" vertical="center"/>
    </xf>
    <xf numFmtId="1" fontId="31" fillId="0" borderId="11" xfId="0" applyNumberFormat="1" applyFont="1" applyBorder="1" applyAlignment="1">
      <alignment horizontal="left" wrapText="1"/>
    </xf>
    <xf numFmtId="0" fontId="31" fillId="0" borderId="11" xfId="0" applyFont="1" applyBorder="1" applyAlignment="1">
      <alignment wrapText="1"/>
    </xf>
    <xf numFmtId="1" fontId="25" fillId="0" borderId="11" xfId="0" applyNumberFormat="1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1" fontId="29" fillId="0" borderId="11" xfId="0" applyNumberFormat="1" applyFont="1" applyBorder="1" applyAlignment="1">
      <alignment horizontal="right" wrapText="1"/>
    </xf>
    <xf numFmtId="0" fontId="29" fillId="0" borderId="11" xfId="0" applyFont="1" applyBorder="1" applyAlignment="1">
      <alignment wrapText="1"/>
    </xf>
    <xf numFmtId="4" fontId="17" fillId="0" borderId="11" xfId="0" applyNumberFormat="1" applyFont="1" applyBorder="1" applyAlignment="1">
      <alignment/>
    </xf>
    <xf numFmtId="0" fontId="24" fillId="34" borderId="11" xfId="0" applyFont="1" applyFill="1" applyBorder="1" applyAlignment="1">
      <alignment horizontal="center" vertical="center"/>
    </xf>
    <xf numFmtId="1" fontId="24" fillId="34" borderId="11" xfId="0" applyNumberFormat="1" applyFont="1" applyFill="1" applyBorder="1" applyAlignment="1">
      <alignment horizontal="center" vertical="center"/>
    </xf>
    <xf numFmtId="4" fontId="17" fillId="34" borderId="11" xfId="0" applyNumberFormat="1" applyFont="1" applyFill="1" applyBorder="1" applyAlignment="1">
      <alignment/>
    </xf>
    <xf numFmtId="1" fontId="42" fillId="0" borderId="11" xfId="0" applyNumberFormat="1" applyFont="1" applyFill="1" applyBorder="1" applyAlignment="1">
      <alignment horizontal="left" wrapText="1"/>
    </xf>
    <xf numFmtId="0" fontId="31" fillId="0" borderId="11" xfId="0" applyFont="1" applyFill="1" applyBorder="1" applyAlignment="1">
      <alignment wrapText="1"/>
    </xf>
    <xf numFmtId="4" fontId="17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 horizontal="center" vertical="center"/>
    </xf>
    <xf numFmtId="1" fontId="29" fillId="0" borderId="11" xfId="0" applyNumberFormat="1" applyFont="1" applyBorder="1" applyAlignment="1">
      <alignment horizontal="left" wrapText="1"/>
    </xf>
    <xf numFmtId="0" fontId="29" fillId="0" borderId="11" xfId="0" applyFont="1" applyBorder="1" applyAlignment="1">
      <alignment horizontal="left" wrapText="1"/>
    </xf>
    <xf numFmtId="1" fontId="31" fillId="0" borderId="11" xfId="0" applyNumberFormat="1" applyFont="1" applyBorder="1" applyAlignment="1">
      <alignment horizontal="right" wrapText="1"/>
    </xf>
    <xf numFmtId="1" fontId="42" fillId="34" borderId="11" xfId="0" applyNumberFormat="1" applyFont="1" applyFill="1" applyBorder="1" applyAlignment="1">
      <alignment wrapText="1"/>
    </xf>
    <xf numFmtId="4" fontId="17" fillId="34" borderId="20" xfId="0" applyNumberFormat="1" applyFont="1" applyFill="1" applyBorder="1" applyAlignment="1">
      <alignment/>
    </xf>
    <xf numFmtId="0" fontId="24" fillId="24" borderId="11" xfId="0" applyFont="1" applyFill="1" applyBorder="1" applyAlignment="1">
      <alignment horizontal="center" vertical="center"/>
    </xf>
    <xf numFmtId="1" fontId="24" fillId="24" borderId="11" xfId="0" applyNumberFormat="1" applyFont="1" applyFill="1" applyBorder="1" applyAlignment="1">
      <alignment horizontal="center" vertical="center"/>
    </xf>
    <xf numFmtId="4" fontId="17" fillId="24" borderId="11" xfId="0" applyNumberFormat="1" applyFont="1" applyFill="1" applyBorder="1" applyAlignment="1">
      <alignment/>
    </xf>
    <xf numFmtId="0" fontId="0" fillId="34" borderId="11" xfId="0" applyFont="1" applyFill="1" applyBorder="1" applyAlignment="1">
      <alignment horizontal="center" vertical="center"/>
    </xf>
    <xf numFmtId="1" fontId="0" fillId="34" borderId="11" xfId="0" applyNumberFormat="1" applyFont="1" applyFill="1" applyBorder="1" applyAlignment="1">
      <alignment horizontal="center" vertical="center"/>
    </xf>
    <xf numFmtId="0" fontId="0" fillId="24" borderId="11" xfId="0" applyFont="1" applyFill="1" applyBorder="1" applyAlignment="1">
      <alignment horizontal="center" vertical="center"/>
    </xf>
    <xf numFmtId="1" fontId="0" fillId="24" borderId="11" xfId="0" applyNumberFormat="1" applyFont="1" applyFill="1" applyBorder="1" applyAlignment="1">
      <alignment horizontal="center" vertical="center"/>
    </xf>
    <xf numFmtId="1" fontId="42" fillId="24" borderId="11" xfId="0" applyNumberFormat="1" applyFont="1" applyFill="1" applyBorder="1" applyAlignment="1">
      <alignment wrapText="1"/>
    </xf>
    <xf numFmtId="0" fontId="17" fillId="0" borderId="11" xfId="0" applyFont="1" applyFill="1" applyBorder="1" applyAlignment="1">
      <alignment horizontal="left"/>
    </xf>
    <xf numFmtId="0" fontId="0" fillId="0" borderId="11" xfId="0" applyFont="1" applyFill="1" applyBorder="1" applyAlignment="1">
      <alignment/>
    </xf>
    <xf numFmtId="0" fontId="0" fillId="35" borderId="11" xfId="0" applyFont="1" applyFill="1" applyBorder="1" applyAlignment="1">
      <alignment horizontal="center" vertical="center"/>
    </xf>
    <xf numFmtId="1" fontId="0" fillId="35" borderId="11" xfId="0" applyNumberFormat="1" applyFont="1" applyFill="1" applyBorder="1" applyAlignment="1">
      <alignment horizontal="center" vertical="center"/>
    </xf>
    <xf numFmtId="0" fontId="30" fillId="36" borderId="11" xfId="0" applyFont="1" applyFill="1" applyBorder="1" applyAlignment="1">
      <alignment wrapText="1"/>
    </xf>
    <xf numFmtId="4" fontId="17" fillId="35" borderId="11" xfId="0" applyNumberFormat="1" applyFont="1" applyFill="1" applyBorder="1" applyAlignment="1">
      <alignment/>
    </xf>
    <xf numFmtId="0" fontId="43" fillId="24" borderId="11" xfId="0" applyFont="1" applyFill="1" applyBorder="1" applyAlignment="1">
      <alignment wrapText="1"/>
    </xf>
    <xf numFmtId="0" fontId="19" fillId="31" borderId="11" xfId="0" applyFont="1" applyFill="1" applyBorder="1" applyAlignment="1">
      <alignment/>
    </xf>
    <xf numFmtId="1" fontId="19" fillId="31" borderId="11" xfId="0" applyNumberFormat="1" applyFont="1" applyFill="1" applyBorder="1" applyAlignment="1">
      <alignment horizontal="center" vertical="center"/>
    </xf>
    <xf numFmtId="1" fontId="22" fillId="31" borderId="11" xfId="0" applyNumberFormat="1" applyFont="1" applyFill="1" applyBorder="1" applyAlignment="1">
      <alignment horizontal="left" wrapText="1"/>
    </xf>
    <xf numFmtId="0" fontId="22" fillId="31" borderId="11" xfId="0" applyFont="1" applyFill="1" applyBorder="1" applyAlignment="1">
      <alignment wrapText="1"/>
    </xf>
    <xf numFmtId="4" fontId="22" fillId="31" borderId="11" xfId="0" applyNumberFormat="1" applyFont="1" applyFill="1" applyBorder="1" applyAlignment="1">
      <alignment/>
    </xf>
    <xf numFmtId="1" fontId="17" fillId="32" borderId="11" xfId="0" applyNumberFormat="1" applyFont="1" applyFill="1" applyBorder="1" applyAlignment="1">
      <alignment horizontal="center" vertical="center"/>
    </xf>
    <xf numFmtId="1" fontId="29" fillId="32" borderId="11" xfId="0" applyNumberFormat="1" applyFont="1" applyFill="1" applyBorder="1" applyAlignment="1">
      <alignment horizontal="left" wrapText="1"/>
    </xf>
    <xf numFmtId="0" fontId="31" fillId="32" borderId="11" xfId="0" applyFont="1" applyFill="1" applyBorder="1" applyAlignment="1">
      <alignment wrapText="1"/>
    </xf>
    <xf numFmtId="0" fontId="0" fillId="33" borderId="11" xfId="0" applyFont="1" applyFill="1" applyBorder="1" applyAlignment="1">
      <alignment horizontal="center" vertical="center"/>
    </xf>
    <xf numFmtId="1" fontId="0" fillId="33" borderId="11" xfId="0" applyNumberFormat="1" applyFont="1" applyFill="1" applyBorder="1" applyAlignment="1">
      <alignment horizontal="center" vertical="center"/>
    </xf>
    <xf numFmtId="4" fontId="17" fillId="33" borderId="11" xfId="0" applyNumberFormat="1" applyFont="1" applyFill="1" applyBorder="1" applyAlignment="1">
      <alignment vertical="center"/>
    </xf>
    <xf numFmtId="1" fontId="44" fillId="34" borderId="11" xfId="0" applyNumberFormat="1" applyFont="1" applyFill="1" applyBorder="1" applyAlignment="1">
      <alignment wrapText="1"/>
    </xf>
    <xf numFmtId="0" fontId="0" fillId="37" borderId="11" xfId="0" applyFont="1" applyFill="1" applyBorder="1" applyAlignment="1">
      <alignment horizontal="center" vertical="center"/>
    </xf>
    <xf numFmtId="1" fontId="0" fillId="37" borderId="11" xfId="0" applyNumberFormat="1" applyFont="1" applyFill="1" applyBorder="1" applyAlignment="1">
      <alignment horizontal="center" vertical="center"/>
    </xf>
    <xf numFmtId="1" fontId="42" fillId="37" borderId="11" xfId="0" applyNumberFormat="1" applyFont="1" applyFill="1" applyBorder="1" applyAlignment="1">
      <alignment wrapText="1"/>
    </xf>
    <xf numFmtId="0" fontId="30" fillId="37" borderId="11" xfId="0" applyFont="1" applyFill="1" applyBorder="1" applyAlignment="1">
      <alignment wrapText="1"/>
    </xf>
    <xf numFmtId="4" fontId="17" fillId="37" borderId="11" xfId="0" applyNumberFormat="1" applyFont="1" applyFill="1" applyBorder="1" applyAlignment="1">
      <alignment/>
    </xf>
    <xf numFmtId="0" fontId="17" fillId="34" borderId="11" xfId="0" applyFont="1" applyFill="1" applyBorder="1" applyAlignment="1">
      <alignment horizontal="center" vertical="center"/>
    </xf>
    <xf numFmtId="1" fontId="17" fillId="34" borderId="11" xfId="0" applyNumberFormat="1" applyFont="1" applyFill="1" applyBorder="1" applyAlignment="1">
      <alignment horizontal="center" vertical="center"/>
    </xf>
    <xf numFmtId="0" fontId="31" fillId="34" borderId="11" xfId="0" applyFont="1" applyFill="1" applyBorder="1" applyAlignment="1">
      <alignment wrapText="1"/>
    </xf>
    <xf numFmtId="0" fontId="45" fillId="33" borderId="11" xfId="0" applyFont="1" applyFill="1" applyBorder="1" applyAlignment="1">
      <alignment horizontal="center" vertical="center"/>
    </xf>
    <xf numFmtId="4" fontId="17" fillId="33" borderId="11" xfId="0" applyNumberFormat="1" applyFont="1" applyFill="1" applyBorder="1" applyAlignment="1">
      <alignment/>
    </xf>
    <xf numFmtId="0" fontId="0" fillId="38" borderId="11" xfId="0" applyFont="1" applyFill="1" applyBorder="1" applyAlignment="1">
      <alignment horizontal="center" vertical="center"/>
    </xf>
    <xf numFmtId="1" fontId="29" fillId="38" borderId="11" xfId="0" applyNumberFormat="1" applyFont="1" applyFill="1" applyBorder="1" applyAlignment="1">
      <alignment horizontal="center" vertical="center"/>
    </xf>
    <xf numFmtId="0" fontId="31" fillId="38" borderId="11" xfId="0" applyFont="1" applyFill="1" applyBorder="1" applyAlignment="1">
      <alignment wrapText="1"/>
    </xf>
    <xf numFmtId="4" fontId="17" fillId="38" borderId="11" xfId="0" applyNumberFormat="1" applyFont="1" applyFill="1" applyBorder="1" applyAlignment="1">
      <alignment/>
    </xf>
    <xf numFmtId="0" fontId="29" fillId="38" borderId="11" xfId="0" applyFont="1" applyFill="1" applyBorder="1" applyAlignment="1">
      <alignment horizontal="center" vertical="center"/>
    </xf>
    <xf numFmtId="4" fontId="0" fillId="24" borderId="11" xfId="0" applyNumberFormat="1" applyFont="1" applyFill="1" applyBorder="1" applyAlignment="1">
      <alignment/>
    </xf>
    <xf numFmtId="0" fontId="29" fillId="39" borderId="11" xfId="0" applyFont="1" applyFill="1" applyBorder="1" applyAlignment="1">
      <alignment horizontal="center" vertical="center"/>
    </xf>
    <xf numFmtId="1" fontId="29" fillId="39" borderId="11" xfId="0" applyNumberFormat="1" applyFont="1" applyFill="1" applyBorder="1" applyAlignment="1">
      <alignment horizontal="center" vertical="center"/>
    </xf>
    <xf numFmtId="0" fontId="31" fillId="39" borderId="11" xfId="0" applyFont="1" applyFill="1" applyBorder="1" applyAlignment="1">
      <alignment wrapText="1"/>
    </xf>
    <xf numFmtId="4" fontId="17" fillId="39" borderId="11" xfId="0" applyNumberFormat="1" applyFont="1" applyFill="1" applyBorder="1" applyAlignment="1">
      <alignment/>
    </xf>
    <xf numFmtId="1" fontId="31" fillId="0" borderId="11" xfId="0" applyNumberFormat="1" applyFont="1" applyBorder="1" applyAlignment="1">
      <alignment horizontal="center" vertical="center" wrapText="1"/>
    </xf>
    <xf numFmtId="1" fontId="29" fillId="0" borderId="11" xfId="0" applyNumberFormat="1" applyFont="1" applyBorder="1" applyAlignment="1">
      <alignment horizontal="center" vertical="center" wrapText="1"/>
    </xf>
    <xf numFmtId="0" fontId="31" fillId="0" borderId="18" xfId="56" applyFont="1" applyBorder="1" applyAlignment="1">
      <alignment horizontal="left" wrapText="1"/>
      <protection/>
    </xf>
    <xf numFmtId="0" fontId="29" fillId="0" borderId="18" xfId="56" applyFont="1" applyBorder="1" applyAlignment="1">
      <alignment horizontal="left" wrapText="1"/>
      <protection/>
    </xf>
    <xf numFmtId="0" fontId="0" fillId="40" borderId="11" xfId="0" applyFont="1" applyFill="1" applyBorder="1" applyAlignment="1">
      <alignment horizontal="center" vertical="center"/>
    </xf>
    <xf numFmtId="1" fontId="0" fillId="40" borderId="11" xfId="0" applyNumberFormat="1" applyFont="1" applyFill="1" applyBorder="1" applyAlignment="1">
      <alignment horizontal="center" vertical="center"/>
    </xf>
    <xf numFmtId="0" fontId="30" fillId="41" borderId="11" xfId="0" applyFont="1" applyFill="1" applyBorder="1" applyAlignment="1">
      <alignment wrapText="1"/>
    </xf>
    <xf numFmtId="4" fontId="17" fillId="40" borderId="11" xfId="0" applyNumberFormat="1" applyFont="1" applyFill="1" applyBorder="1" applyAlignment="1">
      <alignment/>
    </xf>
    <xf numFmtId="4" fontId="25" fillId="24" borderId="11" xfId="0" applyNumberFormat="1" applyFont="1" applyFill="1" applyBorder="1" applyAlignment="1">
      <alignment/>
    </xf>
    <xf numFmtId="0" fontId="30" fillId="0" borderId="11" xfId="0" applyFont="1" applyBorder="1" applyAlignment="1">
      <alignment wrapText="1"/>
    </xf>
    <xf numFmtId="0" fontId="43" fillId="0" borderId="11" xfId="0" applyFont="1" applyBorder="1" applyAlignment="1">
      <alignment wrapText="1"/>
    </xf>
    <xf numFmtId="4" fontId="24" fillId="24" borderId="11" xfId="0" applyNumberFormat="1" applyFont="1" applyFill="1" applyBorder="1" applyAlignment="1">
      <alignment/>
    </xf>
    <xf numFmtId="0" fontId="0" fillId="39" borderId="11" xfId="0" applyFont="1" applyFill="1" applyBorder="1" applyAlignment="1">
      <alignment horizontal="center" vertical="center"/>
    </xf>
    <xf numFmtId="1" fontId="0" fillId="39" borderId="11" xfId="0" applyNumberFormat="1" applyFont="1" applyFill="1" applyBorder="1" applyAlignment="1">
      <alignment horizontal="center" vertical="center"/>
    </xf>
    <xf numFmtId="0" fontId="30" fillId="39" borderId="11" xfId="0" applyFont="1" applyFill="1" applyBorder="1" applyAlignment="1">
      <alignment wrapText="1"/>
    </xf>
    <xf numFmtId="1" fontId="24" fillId="39" borderId="11" xfId="0" applyNumberFormat="1" applyFont="1" applyFill="1" applyBorder="1" applyAlignment="1">
      <alignment horizontal="center" vertical="center"/>
    </xf>
    <xf numFmtId="4" fontId="25" fillId="39" borderId="11" xfId="0" applyNumberFormat="1" applyFont="1" applyFill="1" applyBorder="1" applyAlignment="1">
      <alignment/>
    </xf>
    <xf numFmtId="0" fontId="17" fillId="0" borderId="13" xfId="0" applyFont="1" applyFill="1" applyBorder="1" applyAlignment="1">
      <alignment horizontal="center" vertical="center"/>
    </xf>
    <xf numFmtId="1" fontId="0" fillId="0" borderId="13" xfId="0" applyNumberFormat="1" applyFont="1" applyFill="1" applyBorder="1" applyAlignment="1">
      <alignment horizontal="center" vertical="center"/>
    </xf>
    <xf numFmtId="0" fontId="31" fillId="0" borderId="13" xfId="0" applyFont="1" applyBorder="1" applyAlignment="1">
      <alignment wrapText="1"/>
    </xf>
    <xf numFmtId="4" fontId="17" fillId="0" borderId="13" xfId="0" applyNumberFormat="1" applyFont="1" applyBorder="1" applyAlignment="1">
      <alignment/>
    </xf>
    <xf numFmtId="0" fontId="17" fillId="0" borderId="18" xfId="0" applyFont="1" applyFill="1" applyBorder="1" applyAlignment="1">
      <alignment horizontal="center" vertical="center"/>
    </xf>
    <xf numFmtId="1" fontId="17" fillId="0" borderId="18" xfId="0" applyNumberFormat="1" applyFont="1" applyFill="1" applyBorder="1" applyAlignment="1">
      <alignment horizontal="center" vertical="center"/>
    </xf>
    <xf numFmtId="1" fontId="0" fillId="0" borderId="18" xfId="0" applyNumberFormat="1" applyFont="1" applyFill="1" applyBorder="1" applyAlignment="1">
      <alignment horizontal="center" vertical="center"/>
    </xf>
    <xf numFmtId="0" fontId="31" fillId="0" borderId="18" xfId="0" applyFont="1" applyBorder="1" applyAlignment="1">
      <alignment wrapText="1"/>
    </xf>
    <xf numFmtId="4" fontId="17" fillId="0" borderId="18" xfId="0" applyNumberFormat="1" applyFont="1" applyBorder="1" applyAlignment="1">
      <alignment/>
    </xf>
    <xf numFmtId="0" fontId="29" fillId="0" borderId="18" xfId="0" applyFont="1" applyBorder="1" applyAlignment="1">
      <alignment wrapText="1"/>
    </xf>
    <xf numFmtId="4" fontId="0" fillId="0" borderId="18" xfId="0" applyNumberFormat="1" applyFont="1" applyBorder="1" applyAlignment="1">
      <alignment/>
    </xf>
    <xf numFmtId="0" fontId="0" fillId="42" borderId="11" xfId="0" applyFont="1" applyFill="1" applyBorder="1" applyAlignment="1">
      <alignment horizontal="center" vertical="center"/>
    </xf>
    <xf numFmtId="1" fontId="0" fillId="42" borderId="11" xfId="0" applyNumberFormat="1" applyFont="1" applyFill="1" applyBorder="1" applyAlignment="1">
      <alignment horizontal="center" vertical="center"/>
    </xf>
    <xf numFmtId="0" fontId="30" fillId="42" borderId="11" xfId="0" applyFont="1" applyFill="1" applyBorder="1" applyAlignment="1">
      <alignment wrapText="1"/>
    </xf>
    <xf numFmtId="4" fontId="17" fillId="42" borderId="11" xfId="0" applyNumberFormat="1" applyFont="1" applyFill="1" applyBorder="1" applyAlignment="1">
      <alignment/>
    </xf>
    <xf numFmtId="0" fontId="0" fillId="43" borderId="11" xfId="0" applyFont="1" applyFill="1" applyBorder="1" applyAlignment="1">
      <alignment horizontal="center" vertical="center"/>
    </xf>
    <xf numFmtId="1" fontId="0" fillId="43" borderId="11" xfId="0" applyNumberFormat="1" applyFont="1" applyFill="1" applyBorder="1" applyAlignment="1">
      <alignment horizontal="center" vertical="center"/>
    </xf>
    <xf numFmtId="0" fontId="30" fillId="43" borderId="11" xfId="0" applyFont="1" applyFill="1" applyBorder="1" applyAlignment="1">
      <alignment wrapText="1"/>
    </xf>
    <xf numFmtId="4" fontId="17" fillId="43" borderId="11" xfId="0" applyNumberFormat="1" applyFont="1" applyFill="1" applyBorder="1" applyAlignment="1">
      <alignment/>
    </xf>
    <xf numFmtId="0" fontId="0" fillId="44" borderId="11" xfId="0" applyFont="1" applyFill="1" applyBorder="1" applyAlignment="1">
      <alignment horizontal="center" vertical="center"/>
    </xf>
    <xf numFmtId="1" fontId="0" fillId="44" borderId="11" xfId="0" applyNumberFormat="1" applyFont="1" applyFill="1" applyBorder="1" applyAlignment="1">
      <alignment horizontal="center" vertical="center"/>
    </xf>
    <xf numFmtId="0" fontId="30" fillId="44" borderId="11" xfId="0" applyFont="1" applyFill="1" applyBorder="1" applyAlignment="1">
      <alignment wrapText="1"/>
    </xf>
    <xf numFmtId="4" fontId="17" fillId="44" borderId="11" xfId="0" applyNumberFormat="1" applyFont="1" applyFill="1" applyBorder="1" applyAlignment="1">
      <alignment/>
    </xf>
    <xf numFmtId="0" fontId="2" fillId="43" borderId="11" xfId="0" applyFont="1" applyFill="1" applyBorder="1" applyAlignment="1">
      <alignment horizontal="center" vertical="center"/>
    </xf>
    <xf numFmtId="1" fontId="2" fillId="43" borderId="11" xfId="0" applyNumberFormat="1" applyFont="1" applyFill="1" applyBorder="1" applyAlignment="1">
      <alignment horizontal="center" vertical="center"/>
    </xf>
    <xf numFmtId="0" fontId="0" fillId="45" borderId="11" xfId="0" applyFont="1" applyFill="1" applyBorder="1" applyAlignment="1">
      <alignment horizontal="center" vertical="center"/>
    </xf>
    <xf numFmtId="1" fontId="0" fillId="45" borderId="11" xfId="0" applyNumberFormat="1" applyFont="1" applyFill="1" applyBorder="1" applyAlignment="1">
      <alignment horizontal="center" vertical="center"/>
    </xf>
    <xf numFmtId="0" fontId="30" fillId="45" borderId="11" xfId="0" applyFont="1" applyFill="1" applyBorder="1" applyAlignment="1">
      <alignment wrapText="1"/>
    </xf>
    <xf numFmtId="4" fontId="17" fillId="45" borderId="11" xfId="0" applyNumberFormat="1" applyFont="1" applyFill="1" applyBorder="1" applyAlignment="1">
      <alignment/>
    </xf>
    <xf numFmtId="0" fontId="17" fillId="0" borderId="11" xfId="0" applyFont="1" applyBorder="1" applyAlignment="1">
      <alignment horizontal="center" vertical="center"/>
    </xf>
    <xf numFmtId="1" fontId="17" fillId="0" borderId="11" xfId="0" applyNumberFormat="1" applyFont="1" applyBorder="1" applyAlignment="1">
      <alignment horizontal="center" vertical="center"/>
    </xf>
    <xf numFmtId="0" fontId="30" fillId="0" borderId="18" xfId="55" applyFont="1" applyBorder="1" applyAlignment="1">
      <alignment horizontal="left" vertical="center" wrapText="1"/>
      <protection/>
    </xf>
    <xf numFmtId="0" fontId="29" fillId="46" borderId="11" xfId="0" applyFont="1" applyFill="1" applyBorder="1" applyAlignment="1">
      <alignment horizontal="center" vertical="center"/>
    </xf>
    <xf numFmtId="1" fontId="29" fillId="46" borderId="11" xfId="0" applyNumberFormat="1" applyFont="1" applyFill="1" applyBorder="1" applyAlignment="1">
      <alignment horizontal="center" vertical="center"/>
    </xf>
    <xf numFmtId="0" fontId="31" fillId="46" borderId="11" xfId="0" applyFont="1" applyFill="1" applyBorder="1" applyAlignment="1">
      <alignment wrapText="1"/>
    </xf>
    <xf numFmtId="4" fontId="17" fillId="46" borderId="11" xfId="0" applyNumberFormat="1" applyFont="1" applyFill="1" applyBorder="1" applyAlignment="1">
      <alignment/>
    </xf>
    <xf numFmtId="0" fontId="0" fillId="46" borderId="11" xfId="0" applyFont="1" applyFill="1" applyBorder="1" applyAlignment="1">
      <alignment horizontal="center" vertical="center"/>
    </xf>
    <xf numFmtId="0" fontId="31" fillId="34" borderId="11" xfId="0" applyFont="1" applyFill="1" applyBorder="1" applyAlignment="1">
      <alignment horizontal="left" vertical="center"/>
    </xf>
    <xf numFmtId="0" fontId="31" fillId="0" borderId="11" xfId="0" applyFont="1" applyBorder="1" applyAlignment="1">
      <alignment vertical="center" wrapText="1"/>
    </xf>
    <xf numFmtId="0" fontId="29" fillId="0" borderId="11" xfId="0" applyFont="1" applyBorder="1" applyAlignment="1">
      <alignment vertical="center" wrapText="1"/>
    </xf>
    <xf numFmtId="0" fontId="0" fillId="25" borderId="11" xfId="0" applyFont="1" applyFill="1" applyBorder="1" applyAlignment="1">
      <alignment horizontal="center" vertical="center"/>
    </xf>
    <xf numFmtId="1" fontId="0" fillId="25" borderId="11" xfId="0" applyNumberFormat="1" applyFont="1" applyFill="1" applyBorder="1" applyAlignment="1">
      <alignment horizontal="center" vertical="center"/>
    </xf>
    <xf numFmtId="0" fontId="25" fillId="25" borderId="11" xfId="0" applyFont="1" applyFill="1" applyBorder="1" applyAlignment="1">
      <alignment wrapText="1"/>
    </xf>
    <xf numFmtId="4" fontId="17" fillId="25" borderId="11" xfId="0" applyNumberFormat="1" applyFont="1" applyFill="1" applyBorder="1" applyAlignment="1">
      <alignment/>
    </xf>
    <xf numFmtId="171" fontId="0" fillId="0" borderId="11" xfId="0" applyNumberFormat="1" applyFont="1" applyBorder="1" applyAlignment="1">
      <alignment/>
    </xf>
    <xf numFmtId="0" fontId="0" fillId="0" borderId="30" xfId="0" applyFont="1" applyBorder="1" applyAlignment="1" applyProtection="1">
      <alignment horizontal="center" vertical="center"/>
      <protection locked="0"/>
    </xf>
    <xf numFmtId="0" fontId="0" fillId="0" borderId="30" xfId="0" applyFont="1" applyBorder="1" applyAlignment="1" applyProtection="1">
      <alignment horizontal="right" vertical="center"/>
      <protection locked="0"/>
    </xf>
    <xf numFmtId="0" fontId="0" fillId="0" borderId="30" xfId="0" applyFont="1" applyBorder="1" applyAlignment="1" applyProtection="1">
      <alignment vertical="center"/>
      <protection locked="0"/>
    </xf>
    <xf numFmtId="4" fontId="0" fillId="0" borderId="30" xfId="0" applyNumberFormat="1" applyBorder="1" applyAlignment="1" applyProtection="1">
      <alignment vertical="center"/>
      <protection locked="0"/>
    </xf>
    <xf numFmtId="4" fontId="0" fillId="24" borderId="16" xfId="0" applyNumberFormat="1" applyFont="1" applyFill="1" applyBorder="1" applyAlignment="1" applyProtection="1">
      <alignment/>
      <protection locked="0"/>
    </xf>
    <xf numFmtId="0" fontId="24" fillId="0" borderId="10" xfId="0" applyFont="1" applyBorder="1" applyAlignment="1" applyProtection="1">
      <alignment horizontal="left" vertical="center"/>
      <protection locked="0"/>
    </xf>
    <xf numFmtId="0" fontId="25" fillId="0" borderId="10" xfId="0" applyFont="1" applyBorder="1" applyAlignment="1" applyProtection="1">
      <alignment horizontal="left" vertical="center"/>
      <protection locked="0"/>
    </xf>
    <xf numFmtId="0" fontId="24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>
      <alignment horizontal="left" vertical="center"/>
    </xf>
    <xf numFmtId="0" fontId="0" fillId="0" borderId="33" xfId="0" applyFont="1" applyBorder="1" applyAlignment="1">
      <alignment horizontal="left" vertical="center"/>
    </xf>
    <xf numFmtId="0" fontId="19" fillId="24" borderId="0" xfId="0" applyFont="1" applyFill="1" applyBorder="1" applyAlignment="1" applyProtection="1">
      <alignment horizontal="left" wrapText="1"/>
      <protection locked="0"/>
    </xf>
    <xf numFmtId="0" fontId="20" fillId="24" borderId="0" xfId="0" applyFont="1" applyFill="1" applyBorder="1" applyAlignment="1" applyProtection="1">
      <alignment horizontal="center" vertical="top" wrapText="1"/>
      <protection locked="0"/>
    </xf>
    <xf numFmtId="0" fontId="19" fillId="0" borderId="0" xfId="0" applyFont="1" applyBorder="1" applyAlignment="1" applyProtection="1">
      <alignment horizontal="center"/>
      <protection locked="0"/>
    </xf>
    <xf numFmtId="0" fontId="19" fillId="0" borderId="0" xfId="0" applyFont="1" applyBorder="1" applyAlignment="1" applyProtection="1">
      <alignment horizontal="left" wrapText="1"/>
      <protection locked="0"/>
    </xf>
    <xf numFmtId="0" fontId="24" fillId="0" borderId="10" xfId="0" applyFont="1" applyBorder="1" applyAlignment="1" applyProtection="1">
      <alignment horizontal="center" vertical="center"/>
      <protection locked="0"/>
    </xf>
    <xf numFmtId="0" fontId="23" fillId="0" borderId="10" xfId="0" applyFont="1" applyBorder="1" applyAlignment="1" applyProtection="1">
      <alignment horizontal="left" vertical="center"/>
      <protection locked="0"/>
    </xf>
    <xf numFmtId="0" fontId="25" fillId="0" borderId="31" xfId="0" applyFont="1" applyBorder="1" applyAlignment="1" applyProtection="1">
      <alignment horizontal="left" vertical="center"/>
      <protection locked="0"/>
    </xf>
    <xf numFmtId="0" fontId="17" fillId="0" borderId="32" xfId="0" applyFont="1" applyBorder="1" applyAlignment="1">
      <alignment horizontal="left" vertical="center"/>
    </xf>
    <xf numFmtId="0" fontId="17" fillId="0" borderId="33" xfId="0" applyFont="1" applyBorder="1" applyAlignment="1">
      <alignment horizontal="left" vertical="center"/>
    </xf>
    <xf numFmtId="0" fontId="19" fillId="0" borderId="0" xfId="0" applyFont="1" applyAlignment="1" applyProtection="1">
      <alignment wrapText="1"/>
      <protection locked="0"/>
    </xf>
    <xf numFmtId="0" fontId="25" fillId="0" borderId="18" xfId="0" applyFont="1" applyBorder="1" applyAlignment="1" applyProtection="1">
      <alignment vertical="center"/>
      <protection locked="0"/>
    </xf>
    <xf numFmtId="0" fontId="25" fillId="0" borderId="21" xfId="0" applyFont="1" applyFill="1" applyBorder="1" applyAlignment="1" applyProtection="1">
      <alignment vertical="center"/>
      <protection locked="0"/>
    </xf>
    <xf numFmtId="0" fontId="17" fillId="0" borderId="34" xfId="0" applyFont="1" applyBorder="1" applyAlignment="1">
      <alignment/>
    </xf>
    <xf numFmtId="0" fontId="17" fillId="0" borderId="35" xfId="0" applyFont="1" applyBorder="1" applyAlignment="1">
      <alignment/>
    </xf>
    <xf numFmtId="0" fontId="17" fillId="0" borderId="15" xfId="0" applyFont="1" applyFill="1" applyBorder="1" applyAlignment="1" applyProtection="1">
      <alignment vertical="center"/>
      <protection locked="0"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0" fontId="17" fillId="0" borderId="38" xfId="0" applyFont="1" applyFill="1" applyBorder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0" fillId="0" borderId="39" xfId="0" applyFont="1" applyBorder="1" applyAlignment="1">
      <alignment vertical="center"/>
    </xf>
    <xf numFmtId="0" fontId="17" fillId="0" borderId="36" xfId="0" applyFont="1" applyBorder="1" applyAlignment="1">
      <alignment vertical="center"/>
    </xf>
    <xf numFmtId="0" fontId="17" fillId="0" borderId="14" xfId="0" applyFont="1" applyBorder="1" applyAlignment="1">
      <alignment vertical="center"/>
    </xf>
    <xf numFmtId="0" fontId="17" fillId="0" borderId="40" xfId="0" applyFont="1" applyFill="1" applyBorder="1" applyAlignment="1" applyProtection="1">
      <alignment vertical="center"/>
      <protection locked="0"/>
    </xf>
    <xf numFmtId="0" fontId="17" fillId="0" borderId="41" xfId="0" applyFont="1" applyBorder="1" applyAlignment="1">
      <alignment vertical="center"/>
    </xf>
    <xf numFmtId="0" fontId="17" fillId="0" borderId="42" xfId="0" applyFont="1" applyBorder="1" applyAlignment="1">
      <alignment vertical="center"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 wrapText="1"/>
    </xf>
    <xf numFmtId="2" fontId="32" fillId="0" borderId="0" xfId="0" applyNumberFormat="1" applyFont="1" applyAlignment="1">
      <alignment wrapText="1"/>
    </xf>
    <xf numFmtId="0" fontId="0" fillId="0" borderId="0" xfId="0" applyAlignment="1">
      <alignment wrapText="1"/>
    </xf>
  </cellXfs>
  <cellStyles count="55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40% - Naglasak1" xfId="27"/>
    <cellStyle name="60% - Isticanje1" xfId="28"/>
    <cellStyle name="60% - Isticanje2" xfId="29"/>
    <cellStyle name="60% - Isticanje3" xfId="30"/>
    <cellStyle name="60% - Isticanje4" xfId="31"/>
    <cellStyle name="60% - Isticanje5" xfId="32"/>
    <cellStyle name="60% - Isticanje6" xfId="33"/>
    <cellStyle name="Bilješka" xfId="34"/>
    <cellStyle name="Dobro" xfId="35"/>
    <cellStyle name="Hyperlink" xfId="36"/>
    <cellStyle name="Isticanje1" xfId="37"/>
    <cellStyle name="Isticanje2" xfId="38"/>
    <cellStyle name="Isticanje3" xfId="39"/>
    <cellStyle name="Isticanje4" xfId="40"/>
    <cellStyle name="Isticanje5" xfId="41"/>
    <cellStyle name="Isticanje6" xfId="42"/>
    <cellStyle name="Izlaz" xfId="43"/>
    <cellStyle name="Izračun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aslov 5" xfId="51"/>
    <cellStyle name="Naslov 6" xfId="52"/>
    <cellStyle name="Neutralno" xfId="53"/>
    <cellStyle name="Normal_Podaci" xfId="54"/>
    <cellStyle name="Obično_List4" xfId="55"/>
    <cellStyle name="Obično_List5" xfId="56"/>
    <cellStyle name="Percent" xfId="57"/>
    <cellStyle name="Povezana ćelija" xfId="58"/>
    <cellStyle name="Followed Hyperlink" xfId="59"/>
    <cellStyle name="Provjera ćelije" xfId="60"/>
    <cellStyle name="Tekst objašnjenja" xfId="61"/>
    <cellStyle name="Tekst upozorenja" xfId="62"/>
    <cellStyle name="Ukupni zbroj" xfId="63"/>
    <cellStyle name="Unos" xfId="64"/>
    <cellStyle name="Currency" xfId="65"/>
    <cellStyle name="Currency [0]" xfId="66"/>
    <cellStyle name="Comma" xfId="67"/>
    <cellStyle name="Comma [0]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view="pageBreakPreview" zoomScaleSheetLayoutView="100" zoomScalePageLayoutView="0" workbookViewId="0" topLeftCell="A13">
      <selection activeCell="L24" sqref="L24"/>
    </sheetView>
  </sheetViews>
  <sheetFormatPr defaultColWidth="9.140625" defaultRowHeight="15"/>
  <cols>
    <col min="1" max="1" width="9.57421875" style="0" customWidth="1"/>
    <col min="5" max="5" width="11.00390625" style="0" customWidth="1"/>
    <col min="6" max="7" width="15.7109375" style="0" customWidth="1"/>
    <col min="8" max="8" width="15.00390625" style="0" customWidth="1"/>
    <col min="9" max="9" width="17.421875" style="0" customWidth="1"/>
    <col min="10" max="10" width="12.7109375" style="0" customWidth="1"/>
    <col min="12" max="12" width="12.57421875" style="0" customWidth="1"/>
  </cols>
  <sheetData>
    <row r="1" spans="1:9" ht="84" customHeight="1">
      <c r="A1" s="429" t="s">
        <v>227</v>
      </c>
      <c r="B1" s="429"/>
      <c r="C1" s="429"/>
      <c r="D1" s="429"/>
      <c r="E1" s="429"/>
      <c r="F1" s="429"/>
      <c r="G1" s="429"/>
      <c r="H1" s="429"/>
      <c r="I1" s="1"/>
    </row>
    <row r="2" spans="1:9" ht="42" customHeight="1">
      <c r="A2" s="430" t="s">
        <v>222</v>
      </c>
      <c r="B2" s="430"/>
      <c r="C2" s="430"/>
      <c r="D2" s="430"/>
      <c r="E2" s="430"/>
      <c r="F2" s="430"/>
      <c r="G2" s="430"/>
      <c r="H2" s="430"/>
      <c r="I2" s="1"/>
    </row>
    <row r="3" spans="1:9" ht="18.75" customHeight="1">
      <c r="A3" s="2"/>
      <c r="B3" s="3"/>
      <c r="C3" s="3"/>
      <c r="D3" s="3"/>
      <c r="E3" s="3"/>
      <c r="F3" s="3"/>
      <c r="G3" s="3"/>
      <c r="H3" s="3"/>
      <c r="I3" s="1"/>
    </row>
    <row r="4" spans="1:8" ht="15">
      <c r="A4" s="4" t="s">
        <v>0</v>
      </c>
      <c r="B4" s="4"/>
      <c r="C4" s="5"/>
      <c r="D4" s="5"/>
      <c r="E4" s="5"/>
      <c r="F4" s="5"/>
      <c r="G4" s="5"/>
      <c r="H4" s="5"/>
    </row>
    <row r="5" spans="1:8" ht="9" customHeight="1">
      <c r="A5" s="4"/>
      <c r="B5" s="4"/>
      <c r="C5" s="5"/>
      <c r="D5" s="5"/>
      <c r="E5" s="5"/>
      <c r="F5" s="5"/>
      <c r="G5" s="5"/>
      <c r="H5" s="5"/>
    </row>
    <row r="6" spans="1:8" ht="15.75" customHeight="1">
      <c r="A6" s="431" t="s">
        <v>1</v>
      </c>
      <c r="B6" s="431"/>
      <c r="C6" s="431"/>
      <c r="D6" s="431"/>
      <c r="E6" s="431"/>
      <c r="F6" s="431"/>
      <c r="G6" s="431"/>
      <c r="H6" s="431"/>
    </row>
    <row r="7" spans="1:8" ht="7.5" customHeight="1">
      <c r="A7" s="6"/>
      <c r="B7" s="6"/>
      <c r="C7" s="6"/>
      <c r="D7" s="6"/>
      <c r="E7" s="6"/>
      <c r="F7" s="6"/>
      <c r="G7" s="6"/>
      <c r="H7" s="6"/>
    </row>
    <row r="8" spans="1:15" ht="43.5" customHeight="1">
      <c r="A8" s="432" t="s">
        <v>223</v>
      </c>
      <c r="B8" s="432"/>
      <c r="C8" s="432"/>
      <c r="D8" s="432"/>
      <c r="E8" s="432"/>
      <c r="F8" s="432"/>
      <c r="G8" s="432"/>
      <c r="H8" s="432"/>
      <c r="I8" s="7"/>
      <c r="J8" s="7"/>
      <c r="K8" s="7"/>
      <c r="L8" s="7"/>
      <c r="M8" s="7"/>
      <c r="N8" s="7"/>
      <c r="O8" s="7"/>
    </row>
    <row r="9" spans="1:8" ht="7.5" customHeight="1">
      <c r="A9" s="5"/>
      <c r="B9" s="5"/>
      <c r="C9" s="5"/>
      <c r="D9" s="5"/>
      <c r="E9" s="5"/>
      <c r="F9" s="5"/>
      <c r="G9" s="5"/>
      <c r="H9" s="5"/>
    </row>
    <row r="10" spans="1:8" ht="46.5">
      <c r="A10" s="434" t="s">
        <v>123</v>
      </c>
      <c r="B10" s="434"/>
      <c r="C10" s="434"/>
      <c r="D10" s="434"/>
      <c r="E10" s="434"/>
      <c r="F10" s="8" t="s">
        <v>198</v>
      </c>
      <c r="G10" s="8" t="s">
        <v>195</v>
      </c>
      <c r="H10" s="8" t="s">
        <v>196</v>
      </c>
    </row>
    <row r="11" spans="1:8" ht="21" customHeight="1">
      <c r="A11" s="435" t="s">
        <v>193</v>
      </c>
      <c r="B11" s="427"/>
      <c r="C11" s="427"/>
      <c r="D11" s="427"/>
      <c r="E11" s="428"/>
      <c r="F11" s="239">
        <f>SUM(F12+F13)</f>
        <v>18600000</v>
      </c>
      <c r="G11" s="239">
        <f>SUM(G12+G13)</f>
        <v>-11507142</v>
      </c>
      <c r="H11" s="239">
        <f aca="true" t="shared" si="0" ref="H11:H17">SUM(F11+G11)</f>
        <v>7092858</v>
      </c>
    </row>
    <row r="12" spans="1:8" ht="14.25">
      <c r="A12" s="424" t="s">
        <v>2</v>
      </c>
      <c r="B12" s="424"/>
      <c r="C12" s="424"/>
      <c r="D12" s="424"/>
      <c r="E12" s="424"/>
      <c r="F12" s="240">
        <v>18500000</v>
      </c>
      <c r="G12" s="240">
        <v>-11407142</v>
      </c>
      <c r="H12" s="240">
        <f t="shared" si="0"/>
        <v>7092858</v>
      </c>
    </row>
    <row r="13" spans="1:8" ht="14.25">
      <c r="A13" s="424" t="s">
        <v>3</v>
      </c>
      <c r="B13" s="424"/>
      <c r="C13" s="424"/>
      <c r="D13" s="424"/>
      <c r="E13" s="424"/>
      <c r="F13" s="240">
        <v>100000</v>
      </c>
      <c r="G13" s="240">
        <v>-100000</v>
      </c>
      <c r="H13" s="240">
        <f t="shared" si="0"/>
        <v>0</v>
      </c>
    </row>
    <row r="14" spans="1:8" ht="15">
      <c r="A14" s="435" t="s">
        <v>194</v>
      </c>
      <c r="B14" s="436"/>
      <c r="C14" s="436"/>
      <c r="D14" s="436"/>
      <c r="E14" s="437"/>
      <c r="F14" s="238">
        <f>SUM(F15+F16)</f>
        <v>13224142</v>
      </c>
      <c r="G14" s="238">
        <f>SUM(G15+G16)</f>
        <v>-7799142</v>
      </c>
      <c r="H14" s="238">
        <f t="shared" si="0"/>
        <v>5425000</v>
      </c>
    </row>
    <row r="15" spans="1:10" ht="14.25">
      <c r="A15" s="424" t="s">
        <v>4</v>
      </c>
      <c r="B15" s="424"/>
      <c r="C15" s="424"/>
      <c r="D15" s="424"/>
      <c r="E15" s="424"/>
      <c r="F15" s="240">
        <v>4135942</v>
      </c>
      <c r="G15" s="240">
        <v>-641942</v>
      </c>
      <c r="H15" s="240">
        <f t="shared" si="0"/>
        <v>3494000</v>
      </c>
      <c r="J15" s="9"/>
    </row>
    <row r="16" spans="1:12" ht="14.25">
      <c r="A16" s="424" t="s">
        <v>5</v>
      </c>
      <c r="B16" s="424"/>
      <c r="C16" s="424"/>
      <c r="D16" s="424"/>
      <c r="E16" s="424"/>
      <c r="F16" s="240">
        <v>9088200</v>
      </c>
      <c r="G16" s="240">
        <v>-7157200</v>
      </c>
      <c r="H16" s="240">
        <f t="shared" si="0"/>
        <v>1931000</v>
      </c>
      <c r="I16" s="9"/>
      <c r="J16" s="9"/>
      <c r="L16" s="9"/>
    </row>
    <row r="17" spans="1:8" ht="15">
      <c r="A17" s="425" t="s">
        <v>6</v>
      </c>
      <c r="B17" s="425"/>
      <c r="C17" s="425"/>
      <c r="D17" s="425"/>
      <c r="E17" s="425"/>
      <c r="F17" s="238">
        <f>F11-F14</f>
        <v>5375858</v>
      </c>
      <c r="G17" s="238">
        <f>G11-G14</f>
        <v>-3708000</v>
      </c>
      <c r="H17" s="238">
        <f t="shared" si="0"/>
        <v>1667858</v>
      </c>
    </row>
    <row r="18" spans="1:8" ht="14.25">
      <c r="A18" s="433"/>
      <c r="B18" s="433"/>
      <c r="C18" s="433"/>
      <c r="D18" s="433"/>
      <c r="E18" s="433"/>
      <c r="F18" s="433"/>
      <c r="G18" s="433"/>
      <c r="H18" s="433"/>
    </row>
    <row r="19" spans="1:8" ht="15">
      <c r="A19" s="434" t="s">
        <v>124</v>
      </c>
      <c r="B19" s="434"/>
      <c r="C19" s="434"/>
      <c r="D19" s="434"/>
      <c r="E19" s="434"/>
      <c r="F19" s="10"/>
      <c r="G19" s="10"/>
      <c r="H19" s="10"/>
    </row>
    <row r="20" spans="1:8" ht="14.25">
      <c r="A20" s="424" t="s">
        <v>7</v>
      </c>
      <c r="B20" s="424"/>
      <c r="C20" s="424"/>
      <c r="D20" s="424"/>
      <c r="E20" s="424"/>
      <c r="F20" s="240">
        <v>800000</v>
      </c>
      <c r="G20" s="240">
        <v>-200000</v>
      </c>
      <c r="H20" s="240">
        <f>SUM(F20+G20)</f>
        <v>600000</v>
      </c>
    </row>
    <row r="21" spans="1:8" ht="14.25">
      <c r="A21" s="426" t="s">
        <v>91</v>
      </c>
      <c r="B21" s="427"/>
      <c r="C21" s="427"/>
      <c r="D21" s="427"/>
      <c r="E21" s="428"/>
      <c r="F21" s="240">
        <v>5770000</v>
      </c>
      <c r="G21" s="240">
        <v>-3908000</v>
      </c>
      <c r="H21" s="240">
        <f>SUM(F21+G21)</f>
        <v>1862000</v>
      </c>
    </row>
    <row r="22" spans="1:8" ht="15">
      <c r="A22" s="425" t="s">
        <v>203</v>
      </c>
      <c r="B22" s="425"/>
      <c r="C22" s="425"/>
      <c r="D22" s="425"/>
      <c r="E22" s="425"/>
      <c r="F22" s="238">
        <f>SUM(F20-F21)</f>
        <v>-4970000</v>
      </c>
      <c r="G22" s="238">
        <f>SUM(G20-G21)</f>
        <v>3708000</v>
      </c>
      <c r="H22" s="238">
        <f>SUM(F22+G22)</f>
        <v>-1262000</v>
      </c>
    </row>
    <row r="23" spans="1:8" ht="15">
      <c r="A23" s="11"/>
      <c r="B23" s="11"/>
      <c r="C23" s="11"/>
      <c r="D23" s="11"/>
      <c r="E23" s="11"/>
      <c r="F23" s="12"/>
      <c r="G23" s="12"/>
      <c r="H23" s="12"/>
    </row>
    <row r="24" spans="1:8" ht="15">
      <c r="A24" s="223" t="s">
        <v>168</v>
      </c>
      <c r="B24" s="224"/>
      <c r="C24" s="224"/>
      <c r="D24" s="224"/>
      <c r="E24" s="222"/>
      <c r="F24" s="220"/>
      <c r="G24" s="219"/>
      <c r="H24" s="219"/>
    </row>
    <row r="25" spans="1:8" ht="14.25">
      <c r="A25" s="221" t="s">
        <v>167</v>
      </c>
      <c r="B25" s="221"/>
      <c r="C25" s="221"/>
      <c r="D25" s="221"/>
      <c r="E25" s="221"/>
      <c r="F25" s="241">
        <v>-405858</v>
      </c>
      <c r="G25" s="241">
        <v>0</v>
      </c>
      <c r="H25" s="241">
        <f>SUM(F25+G25)</f>
        <v>-405858</v>
      </c>
    </row>
    <row r="26" spans="1:8" ht="15">
      <c r="A26" s="11"/>
      <c r="B26" s="11"/>
      <c r="C26" s="11"/>
      <c r="D26" s="11"/>
      <c r="E26" s="11"/>
      <c r="F26" s="12"/>
      <c r="G26" s="12"/>
      <c r="H26" s="12"/>
    </row>
    <row r="27" spans="1:8" ht="15">
      <c r="A27" s="439" t="s">
        <v>204</v>
      </c>
      <c r="B27" s="439"/>
      <c r="C27" s="439"/>
      <c r="D27" s="439"/>
      <c r="E27" s="439"/>
      <c r="F27" s="219">
        <f>SUM(F17+F22+F25)</f>
        <v>0</v>
      </c>
      <c r="G27" s="219">
        <f>SUM(G17+G22+G25)</f>
        <v>0</v>
      </c>
      <c r="H27" s="219">
        <f>SUM(F27+G27)</f>
        <v>0</v>
      </c>
    </row>
    <row r="28" spans="1:8" ht="14.25">
      <c r="A28" s="13"/>
      <c r="B28" s="13"/>
      <c r="C28" s="13"/>
      <c r="D28" s="13"/>
      <c r="E28" s="13"/>
      <c r="F28" s="14"/>
      <c r="G28" s="14"/>
      <c r="H28" s="14"/>
    </row>
    <row r="29" spans="1:8" ht="14.25">
      <c r="A29" s="5"/>
      <c r="B29" s="5"/>
      <c r="C29" s="5"/>
      <c r="D29" s="5"/>
      <c r="E29" s="5"/>
      <c r="F29" s="5"/>
      <c r="G29" s="5"/>
      <c r="H29" s="5"/>
    </row>
    <row r="30" spans="1:8" ht="15">
      <c r="A30" s="431" t="s">
        <v>8</v>
      </c>
      <c r="B30" s="431"/>
      <c r="C30" s="431"/>
      <c r="D30" s="431"/>
      <c r="E30" s="431"/>
      <c r="F30" s="431"/>
      <c r="G30" s="431"/>
      <c r="H30" s="431"/>
    </row>
    <row r="31" spans="1:8" ht="3.75" customHeight="1">
      <c r="A31" s="5"/>
      <c r="B31" s="5"/>
      <c r="C31" s="5"/>
      <c r="D31" s="5"/>
      <c r="E31" s="5"/>
      <c r="F31" s="5"/>
      <c r="G31" s="5"/>
      <c r="H31" s="5"/>
    </row>
    <row r="32" spans="1:8" ht="29.25" customHeight="1">
      <c r="A32" s="438" t="s">
        <v>197</v>
      </c>
      <c r="B32" s="438"/>
      <c r="C32" s="438"/>
      <c r="D32" s="438"/>
      <c r="E32" s="438"/>
      <c r="F32" s="438"/>
      <c r="G32" s="438"/>
      <c r="H32" s="438"/>
    </row>
  </sheetData>
  <sheetProtection selectLockedCells="1" selectUnlockedCells="1"/>
  <mergeCells count="20">
    <mergeCell ref="A10:E10"/>
    <mergeCell ref="A16:E16"/>
    <mergeCell ref="A11:E11"/>
    <mergeCell ref="A14:E14"/>
    <mergeCell ref="A30:H30"/>
    <mergeCell ref="A32:H32"/>
    <mergeCell ref="A19:E19"/>
    <mergeCell ref="A20:E20"/>
    <mergeCell ref="A22:E22"/>
    <mergeCell ref="A27:E27"/>
    <mergeCell ref="A12:E12"/>
    <mergeCell ref="A13:E13"/>
    <mergeCell ref="A17:E17"/>
    <mergeCell ref="A21:E21"/>
    <mergeCell ref="A1:H1"/>
    <mergeCell ref="A2:H2"/>
    <mergeCell ref="A6:H6"/>
    <mergeCell ref="A8:H8"/>
    <mergeCell ref="A18:H18"/>
    <mergeCell ref="A15:E15"/>
  </mergeCells>
  <printOptions/>
  <pageMargins left="0.9055118110236221" right="0.5118110236220472" top="0.5511811023622047" bottom="0.5511811023622047" header="0.31496062992125984" footer="0.31496062992125984"/>
  <pageSetup horizontalDpi="300" verticalDpi="300" orientation="portrait" paperSize="9" scale="92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1"/>
  <sheetViews>
    <sheetView tabSelected="1" view="pageBreakPreview" zoomScaleSheetLayoutView="100" workbookViewId="0" topLeftCell="A1">
      <selection activeCell="G20" sqref="G20"/>
    </sheetView>
  </sheetViews>
  <sheetFormatPr defaultColWidth="9.140625" defaultRowHeight="15"/>
  <cols>
    <col min="1" max="1" width="3.00390625" style="15" customWidth="1"/>
    <col min="2" max="2" width="3.28125" style="15" customWidth="1"/>
    <col min="3" max="3" width="4.140625" style="15" customWidth="1"/>
    <col min="4" max="4" width="57.421875" style="0" customWidth="1"/>
    <col min="5" max="5" width="15.140625" style="9" customWidth="1"/>
    <col min="6" max="6" width="14.57421875" style="9" customWidth="1"/>
    <col min="7" max="7" width="13.8515625" style="9" customWidth="1"/>
  </cols>
  <sheetData>
    <row r="1" spans="1:7" ht="15">
      <c r="A1" s="16" t="s">
        <v>9</v>
      </c>
      <c r="B1" s="17"/>
      <c r="C1" s="17"/>
      <c r="D1" s="5"/>
      <c r="E1" s="18"/>
      <c r="F1" s="18"/>
      <c r="G1" s="18"/>
    </row>
    <row r="2" spans="1:7" ht="9" customHeight="1">
      <c r="A2" s="19"/>
      <c r="B2" s="17"/>
      <c r="C2" s="17"/>
      <c r="D2" s="5"/>
      <c r="E2" s="18"/>
      <c r="F2" s="18"/>
      <c r="G2" s="18"/>
    </row>
    <row r="3" spans="1:7" ht="67.5" customHeight="1">
      <c r="A3" s="20" t="s">
        <v>10</v>
      </c>
      <c r="B3" s="20" t="s">
        <v>11</v>
      </c>
      <c r="C3" s="20" t="s">
        <v>12</v>
      </c>
      <c r="D3" s="21" t="s">
        <v>13</v>
      </c>
      <c r="E3" s="8" t="s">
        <v>198</v>
      </c>
      <c r="F3" s="8" t="s">
        <v>195</v>
      </c>
      <c r="G3" s="8" t="s">
        <v>196</v>
      </c>
    </row>
    <row r="4" spans="1:7" ht="14.25">
      <c r="A4" s="21">
        <v>1</v>
      </c>
      <c r="B4" s="21">
        <v>2</v>
      </c>
      <c r="C4" s="21">
        <v>3</v>
      </c>
      <c r="D4" s="21">
        <v>4</v>
      </c>
      <c r="E4" s="22">
        <v>5</v>
      </c>
      <c r="F4" s="22">
        <v>6</v>
      </c>
      <c r="G4" s="92">
        <v>7</v>
      </c>
    </row>
    <row r="5" spans="1:7" ht="30.75">
      <c r="A5" s="23"/>
      <c r="B5" s="23"/>
      <c r="C5" s="23"/>
      <c r="D5" s="24" t="s">
        <v>14</v>
      </c>
      <c r="E5" s="25">
        <f>E7+E38</f>
        <v>18600000</v>
      </c>
      <c r="F5" s="25">
        <f>F7+F38</f>
        <v>-11507142</v>
      </c>
      <c r="G5" s="93">
        <f>SUM(E5+F5)</f>
        <v>7092858</v>
      </c>
    </row>
    <row r="6" spans="1:7" ht="24" customHeight="1">
      <c r="A6" s="443" t="s">
        <v>109</v>
      </c>
      <c r="B6" s="444"/>
      <c r="C6" s="444"/>
      <c r="D6" s="444"/>
      <c r="E6" s="444"/>
      <c r="F6" s="444"/>
      <c r="G6" s="445"/>
    </row>
    <row r="7" spans="1:7" ht="21.75" customHeight="1">
      <c r="A7" s="26">
        <v>6</v>
      </c>
      <c r="B7" s="27"/>
      <c r="C7" s="27"/>
      <c r="D7" s="28" t="s">
        <v>111</v>
      </c>
      <c r="E7" s="29">
        <f>SUM(E9+E14+E18+E24+E31+E34)</f>
        <v>18500000</v>
      </c>
      <c r="F7" s="29">
        <f>SUM(F9+F14+F18+F24+F31+F34)</f>
        <v>-11407142</v>
      </c>
      <c r="G7" s="94">
        <f>SUM(E7+F7)</f>
        <v>7092858</v>
      </c>
    </row>
    <row r="8" spans="1:7" ht="20.25" customHeight="1">
      <c r="A8" s="30"/>
      <c r="B8" s="31"/>
      <c r="C8" s="21"/>
      <c r="D8" s="32" t="s">
        <v>15</v>
      </c>
      <c r="E8" s="33"/>
      <c r="F8" s="33"/>
      <c r="G8" s="95"/>
    </row>
    <row r="9" spans="1:7" ht="14.25">
      <c r="A9" s="111"/>
      <c r="B9" s="112">
        <v>61</v>
      </c>
      <c r="C9" s="111"/>
      <c r="D9" s="113" t="s">
        <v>16</v>
      </c>
      <c r="E9" s="114">
        <f>SUM(E10:E12)</f>
        <v>2610000</v>
      </c>
      <c r="F9" s="114">
        <f>SUM(F10:F12)</f>
        <v>0</v>
      </c>
      <c r="G9" s="115">
        <f>SUM(E9+F9)</f>
        <v>2610000</v>
      </c>
    </row>
    <row r="10" spans="1:7" ht="14.25">
      <c r="A10" s="34"/>
      <c r="B10" s="34"/>
      <c r="C10" s="35">
        <v>611</v>
      </c>
      <c r="D10" s="36" t="s">
        <v>17</v>
      </c>
      <c r="E10" s="37">
        <v>2500000</v>
      </c>
      <c r="F10" s="44">
        <v>0</v>
      </c>
      <c r="G10" s="37">
        <v>2500000</v>
      </c>
    </row>
    <row r="11" spans="1:7" ht="14.25">
      <c r="A11" s="34"/>
      <c r="B11" s="34"/>
      <c r="C11" s="35">
        <v>613</v>
      </c>
      <c r="D11" s="36" t="s">
        <v>18</v>
      </c>
      <c r="E11" s="37">
        <v>100000</v>
      </c>
      <c r="F11" s="44">
        <v>0</v>
      </c>
      <c r="G11" s="37">
        <v>100000</v>
      </c>
    </row>
    <row r="12" spans="1:7" ht="14.25">
      <c r="A12" s="34"/>
      <c r="B12" s="34"/>
      <c r="C12" s="35">
        <v>614</v>
      </c>
      <c r="D12" s="36" t="s">
        <v>19</v>
      </c>
      <c r="E12" s="37">
        <v>10000</v>
      </c>
      <c r="F12" s="44">
        <v>0</v>
      </c>
      <c r="G12" s="37">
        <v>10000</v>
      </c>
    </row>
    <row r="13" spans="1:7" ht="19.5" customHeight="1">
      <c r="A13" s="38"/>
      <c r="B13" s="39"/>
      <c r="C13" s="40"/>
      <c r="D13" s="41" t="s">
        <v>163</v>
      </c>
      <c r="E13" s="42"/>
      <c r="F13" s="42"/>
      <c r="G13" s="96"/>
    </row>
    <row r="14" spans="1:7" ht="14.25">
      <c r="A14" s="116"/>
      <c r="B14" s="117">
        <v>63</v>
      </c>
      <c r="C14" s="118"/>
      <c r="D14" s="119" t="s">
        <v>20</v>
      </c>
      <c r="E14" s="102">
        <f>SUM(E15:E17)</f>
        <v>15349000</v>
      </c>
      <c r="F14" s="102">
        <f>SUM(F15:F17)</f>
        <v>-11407142</v>
      </c>
      <c r="G14" s="120">
        <f>SUM(E14+F14)</f>
        <v>3941858</v>
      </c>
    </row>
    <row r="15" spans="1:7" ht="14.25">
      <c r="A15" s="43"/>
      <c r="B15" s="43"/>
      <c r="C15" s="35">
        <v>633</v>
      </c>
      <c r="D15" s="36" t="s">
        <v>21</v>
      </c>
      <c r="E15" s="44">
        <v>5734500</v>
      </c>
      <c r="F15" s="44">
        <v>-3744642</v>
      </c>
      <c r="G15" s="97">
        <f>SUM(E15+F15)</f>
        <v>1989858</v>
      </c>
    </row>
    <row r="16" spans="1:7" ht="14.25">
      <c r="A16" s="43"/>
      <c r="B16" s="43"/>
      <c r="C16" s="35">
        <v>634</v>
      </c>
      <c r="D16" s="36" t="s">
        <v>22</v>
      </c>
      <c r="E16" s="44">
        <v>600000</v>
      </c>
      <c r="F16" s="44">
        <v>-400000</v>
      </c>
      <c r="G16" s="97">
        <f>SUM(E16+F16)</f>
        <v>200000</v>
      </c>
    </row>
    <row r="17" spans="1:7" ht="14.25">
      <c r="A17" s="43"/>
      <c r="B17" s="43"/>
      <c r="C17" s="35">
        <v>638</v>
      </c>
      <c r="D17" s="45" t="s">
        <v>23</v>
      </c>
      <c r="E17" s="44">
        <v>9014500</v>
      </c>
      <c r="F17" s="44">
        <v>-7262500</v>
      </c>
      <c r="G17" s="97">
        <f>SUM(E17+F17)</f>
        <v>1752000</v>
      </c>
    </row>
    <row r="18" spans="1:7" ht="22.5" customHeight="1">
      <c r="A18" s="116"/>
      <c r="B18" s="117">
        <v>64</v>
      </c>
      <c r="C18" s="118"/>
      <c r="D18" s="113" t="s">
        <v>24</v>
      </c>
      <c r="E18" s="102">
        <f>SUM(E20:E23)</f>
        <v>116000</v>
      </c>
      <c r="F18" s="102">
        <f>SUM(F20:F23)</f>
        <v>-50000</v>
      </c>
      <c r="G18" s="120">
        <f>SUM(E18+F18)</f>
        <v>66000</v>
      </c>
    </row>
    <row r="19" spans="1:7" ht="18.75" customHeight="1">
      <c r="A19" s="39"/>
      <c r="B19" s="46"/>
      <c r="C19" s="47"/>
      <c r="D19" s="41" t="s">
        <v>15</v>
      </c>
      <c r="E19" s="48"/>
      <c r="F19" s="48"/>
      <c r="G19" s="98"/>
    </row>
    <row r="20" spans="1:7" ht="14.25">
      <c r="A20" s="43"/>
      <c r="B20" s="43"/>
      <c r="C20" s="35">
        <v>641</v>
      </c>
      <c r="D20" s="36" t="s">
        <v>25</v>
      </c>
      <c r="E20" s="49">
        <v>1000</v>
      </c>
      <c r="F20" s="49">
        <v>0</v>
      </c>
      <c r="G20" s="99">
        <f>SUM(E20+F20)</f>
        <v>1000</v>
      </c>
    </row>
    <row r="21" spans="1:7" ht="14.25">
      <c r="A21" s="43"/>
      <c r="B21" s="43"/>
      <c r="C21" s="35">
        <v>642</v>
      </c>
      <c r="D21" s="36" t="s">
        <v>26</v>
      </c>
      <c r="E21" s="49">
        <v>100000</v>
      </c>
      <c r="F21" s="49">
        <v>-50000</v>
      </c>
      <c r="G21" s="99">
        <f>SUM(E21+F21)</f>
        <v>50000</v>
      </c>
    </row>
    <row r="22" spans="1:7" s="52" customFormat="1" ht="20.25" customHeight="1">
      <c r="A22" s="38"/>
      <c r="B22" s="38"/>
      <c r="C22" s="50"/>
      <c r="D22" s="41" t="s">
        <v>92</v>
      </c>
      <c r="E22" s="51"/>
      <c r="F22" s="51"/>
      <c r="G22" s="100"/>
    </row>
    <row r="23" spans="1:7" s="52" customFormat="1" ht="14.25">
      <c r="A23" s="38"/>
      <c r="B23" s="38"/>
      <c r="C23" s="53">
        <v>642</v>
      </c>
      <c r="D23" s="54" t="s">
        <v>26</v>
      </c>
      <c r="E23" s="55">
        <v>15000</v>
      </c>
      <c r="F23" s="55">
        <v>0</v>
      </c>
      <c r="G23" s="423">
        <f>SUM(E23+F23)</f>
        <v>15000</v>
      </c>
    </row>
    <row r="24" spans="1:7" ht="28.5">
      <c r="A24" s="116"/>
      <c r="B24" s="117">
        <v>65</v>
      </c>
      <c r="C24" s="118"/>
      <c r="D24" s="119" t="s">
        <v>27</v>
      </c>
      <c r="E24" s="102">
        <f>SUM(E26:E30)</f>
        <v>405000</v>
      </c>
      <c r="F24" s="102">
        <f>SUM(F26:F30)</f>
        <v>50000</v>
      </c>
      <c r="G24" s="120">
        <f>SUM(E24+F24)</f>
        <v>455000</v>
      </c>
    </row>
    <row r="25" spans="1:7" ht="18.75" customHeight="1">
      <c r="A25" s="39"/>
      <c r="B25" s="38"/>
      <c r="C25" s="40"/>
      <c r="D25" s="56" t="s">
        <v>92</v>
      </c>
      <c r="E25" s="48"/>
      <c r="F25" s="48"/>
      <c r="G25" s="98"/>
    </row>
    <row r="26" spans="1:7" ht="14.25">
      <c r="A26" s="43"/>
      <c r="B26" s="43"/>
      <c r="C26" s="35">
        <v>651</v>
      </c>
      <c r="D26" s="36" t="s">
        <v>28</v>
      </c>
      <c r="E26" s="49">
        <v>150000</v>
      </c>
      <c r="F26" s="49">
        <v>50000</v>
      </c>
      <c r="G26" s="99">
        <f>SUM(E26+F26)</f>
        <v>200000</v>
      </c>
    </row>
    <row r="27" spans="1:7" ht="14.25">
      <c r="A27" s="43"/>
      <c r="B27" s="43"/>
      <c r="C27" s="35"/>
      <c r="D27" s="32" t="s">
        <v>15</v>
      </c>
      <c r="E27" s="49"/>
      <c r="F27" s="49"/>
      <c r="G27" s="99"/>
    </row>
    <row r="28" spans="1:7" ht="14.25">
      <c r="A28" s="43"/>
      <c r="B28" s="43"/>
      <c r="C28" s="35">
        <v>652</v>
      </c>
      <c r="D28" s="36" t="s">
        <v>29</v>
      </c>
      <c r="E28" s="49">
        <v>35000</v>
      </c>
      <c r="F28" s="49">
        <v>0</v>
      </c>
      <c r="G28" s="99">
        <f>SUM(E28+F28)</f>
        <v>35000</v>
      </c>
    </row>
    <row r="29" spans="1:7" ht="14.25">
      <c r="A29" s="43"/>
      <c r="B29" s="43"/>
      <c r="C29" s="35"/>
      <c r="D29" s="32" t="s">
        <v>92</v>
      </c>
      <c r="E29" s="49"/>
      <c r="F29" s="49"/>
      <c r="G29" s="99"/>
    </row>
    <row r="30" spans="1:7" ht="14.25">
      <c r="A30" s="43"/>
      <c r="B30" s="43"/>
      <c r="C30" s="35">
        <v>653</v>
      </c>
      <c r="D30" s="36" t="s">
        <v>30</v>
      </c>
      <c r="E30" s="49">
        <v>220000</v>
      </c>
      <c r="F30" s="49">
        <v>0</v>
      </c>
      <c r="G30" s="99">
        <f>SUM(E30+F30)</f>
        <v>220000</v>
      </c>
    </row>
    <row r="31" spans="1:7" ht="28.5">
      <c r="A31" s="121"/>
      <c r="B31" s="121">
        <v>66</v>
      </c>
      <c r="C31" s="122"/>
      <c r="D31" s="123" t="s">
        <v>95</v>
      </c>
      <c r="E31" s="124">
        <v>15000</v>
      </c>
      <c r="F31" s="124">
        <v>0</v>
      </c>
      <c r="G31" s="125">
        <f>SUM(E31+F31)</f>
        <v>15000</v>
      </c>
    </row>
    <row r="32" spans="1:7" ht="14.25">
      <c r="A32" s="43"/>
      <c r="B32" s="43"/>
      <c r="C32" s="35"/>
      <c r="D32" s="32" t="s">
        <v>94</v>
      </c>
      <c r="E32" s="49"/>
      <c r="F32" s="49"/>
      <c r="G32" s="99"/>
    </row>
    <row r="33" spans="1:7" ht="14.25">
      <c r="A33" s="225"/>
      <c r="B33" s="225"/>
      <c r="C33" s="226">
        <v>663</v>
      </c>
      <c r="D33" s="189" t="s">
        <v>93</v>
      </c>
      <c r="E33" s="190">
        <v>15000</v>
      </c>
      <c r="F33" s="190">
        <v>0</v>
      </c>
      <c r="G33" s="191">
        <f>SUM(E33+F33)</f>
        <v>15000</v>
      </c>
    </row>
    <row r="34" spans="1:7" ht="24.75" customHeight="1">
      <c r="A34" s="231"/>
      <c r="B34" s="231">
        <v>68</v>
      </c>
      <c r="C34" s="232"/>
      <c r="D34" s="233" t="s">
        <v>171</v>
      </c>
      <c r="E34" s="234">
        <v>5000</v>
      </c>
      <c r="F34" s="234">
        <v>0</v>
      </c>
      <c r="G34" s="234">
        <f>SUM(E34+F34)</f>
        <v>5000</v>
      </c>
    </row>
    <row r="35" spans="1:7" ht="14.25">
      <c r="A35" s="227"/>
      <c r="B35" s="227"/>
      <c r="C35" s="228">
        <v>681</v>
      </c>
      <c r="D35" s="229" t="s">
        <v>172</v>
      </c>
      <c r="E35" s="230">
        <v>5000</v>
      </c>
      <c r="F35" s="230">
        <v>0</v>
      </c>
      <c r="G35" s="230">
        <f>SUM(E35+F35)</f>
        <v>5000</v>
      </c>
    </row>
    <row r="36" spans="1:7" ht="14.25">
      <c r="A36" s="227"/>
      <c r="B36" s="227"/>
      <c r="C36" s="228"/>
      <c r="D36" s="229"/>
      <c r="E36" s="230"/>
      <c r="F36" s="230"/>
      <c r="G36" s="230"/>
    </row>
    <row r="37" spans="1:7" ht="30" customHeight="1">
      <c r="A37" s="440" t="s">
        <v>110</v>
      </c>
      <c r="B37" s="441"/>
      <c r="C37" s="441"/>
      <c r="D37" s="441"/>
      <c r="E37" s="441"/>
      <c r="F37" s="441"/>
      <c r="G37" s="442"/>
    </row>
    <row r="38" spans="1:7" ht="21" customHeight="1">
      <c r="A38" s="57">
        <v>7</v>
      </c>
      <c r="B38" s="57"/>
      <c r="C38" s="58"/>
      <c r="D38" s="28" t="s">
        <v>26</v>
      </c>
      <c r="E38" s="59">
        <f>SUM(E39)</f>
        <v>100000</v>
      </c>
      <c r="F38" s="59">
        <f>SUM(F39)</f>
        <v>-100000</v>
      </c>
      <c r="G38" s="101">
        <f>SUM(E38+F38)</f>
        <v>0</v>
      </c>
    </row>
    <row r="39" spans="1:7" ht="18" customHeight="1">
      <c r="A39" s="126"/>
      <c r="B39" s="126">
        <v>71</v>
      </c>
      <c r="C39" s="127"/>
      <c r="D39" s="113" t="s">
        <v>31</v>
      </c>
      <c r="E39" s="128">
        <f>SUM(E41)</f>
        <v>100000</v>
      </c>
      <c r="F39" s="128">
        <f>SUM(F41)</f>
        <v>-100000</v>
      </c>
      <c r="G39" s="129">
        <f>SUM(E39+F39)</f>
        <v>0</v>
      </c>
    </row>
    <row r="40" spans="1:7" ht="29.25" customHeight="1">
      <c r="A40" s="103"/>
      <c r="B40" s="103"/>
      <c r="C40" s="104"/>
      <c r="D40" s="176" t="s">
        <v>112</v>
      </c>
      <c r="E40" s="105">
        <v>100000</v>
      </c>
      <c r="F40" s="105">
        <v>-100000</v>
      </c>
      <c r="G40" s="106">
        <f>SUM(E40+F40)</f>
        <v>0</v>
      </c>
    </row>
    <row r="41" spans="1:7" ht="18.75" customHeight="1">
      <c r="A41" s="187"/>
      <c r="B41" s="187"/>
      <c r="C41" s="188">
        <v>711</v>
      </c>
      <c r="D41" s="189" t="s">
        <v>32</v>
      </c>
      <c r="E41" s="190">
        <v>100000</v>
      </c>
      <c r="F41" s="190">
        <v>-100000</v>
      </c>
      <c r="G41" s="191">
        <f>SUM(E41+F41)</f>
        <v>0</v>
      </c>
    </row>
    <row r="42" spans="1:7" ht="18.75" customHeight="1">
      <c r="A42" s="200"/>
      <c r="B42" s="200"/>
      <c r="C42" s="201"/>
      <c r="D42" s="202"/>
      <c r="E42" s="203"/>
      <c r="F42" s="203"/>
      <c r="G42" s="203"/>
    </row>
    <row r="43" spans="1:7" ht="19.5" customHeight="1">
      <c r="A43" s="196"/>
      <c r="B43" s="196"/>
      <c r="C43" s="197"/>
      <c r="D43" s="198"/>
      <c r="E43" s="199"/>
      <c r="F43" s="199"/>
      <c r="G43" s="199"/>
    </row>
    <row r="44" spans="1:7" ht="32.25" customHeight="1">
      <c r="A44" s="192"/>
      <c r="B44" s="192"/>
      <c r="C44" s="193"/>
      <c r="D44" s="194" t="s">
        <v>122</v>
      </c>
      <c r="E44" s="195">
        <f>E46+E72</f>
        <v>13224142</v>
      </c>
      <c r="F44" s="195">
        <f>F46+F72</f>
        <v>-7799142</v>
      </c>
      <c r="G44" s="195">
        <f>G46+G72</f>
        <v>5425000</v>
      </c>
    </row>
    <row r="45" spans="1:7" ht="28.5" customHeight="1">
      <c r="A45" s="446" t="s">
        <v>33</v>
      </c>
      <c r="B45" s="447"/>
      <c r="C45" s="447"/>
      <c r="D45" s="447"/>
      <c r="E45" s="447"/>
      <c r="F45" s="447"/>
      <c r="G45" s="448"/>
    </row>
    <row r="46" spans="1:7" ht="19.5" customHeight="1">
      <c r="A46" s="130">
        <v>3</v>
      </c>
      <c r="B46" s="131"/>
      <c r="C46" s="132"/>
      <c r="D46" s="133" t="s">
        <v>34</v>
      </c>
      <c r="E46" s="134">
        <f>E47+E51+E57+E60+E63+E66+E68</f>
        <v>4135942</v>
      </c>
      <c r="F46" s="134">
        <f>F47+F51+F57+F60+F63+F66+F68</f>
        <v>-641942</v>
      </c>
      <c r="G46" s="134">
        <f aca="true" t="shared" si="0" ref="G46:G70">SUM(E46+F46)</f>
        <v>3494000</v>
      </c>
    </row>
    <row r="47" spans="1:7" ht="14.25">
      <c r="A47" s="135"/>
      <c r="B47" s="136">
        <v>31</v>
      </c>
      <c r="C47" s="137"/>
      <c r="D47" s="138" t="s">
        <v>35</v>
      </c>
      <c r="E47" s="139">
        <f>SUM(E48:E50)</f>
        <v>399000</v>
      </c>
      <c r="F47" s="140">
        <f>(SUMIF('3. Posebni dio'!$B$7:$B$414,'2. Račun prihoda i rashoda'!$B47,'3. Posebni dio'!F$7:F$414))</f>
        <v>-65500</v>
      </c>
      <c r="G47" s="140">
        <f t="shared" si="0"/>
        <v>333500</v>
      </c>
    </row>
    <row r="48" spans="1:7" ht="14.25">
      <c r="A48" s="63"/>
      <c r="B48" s="21"/>
      <c r="C48" s="64">
        <v>311</v>
      </c>
      <c r="D48" s="65" t="s">
        <v>36</v>
      </c>
      <c r="E48" s="66">
        <f>(SUMIF('3. Posebni dio'!$C$7:$C$414,'2. Račun prihoda i rashoda'!$C48,'3. Posebni dio'!$E$7:$E$414))</f>
        <v>334000</v>
      </c>
      <c r="F48" s="66">
        <v>-59000</v>
      </c>
      <c r="G48" s="66">
        <f t="shared" si="0"/>
        <v>275000</v>
      </c>
    </row>
    <row r="49" spans="1:7" ht="14.25">
      <c r="A49" s="67"/>
      <c r="B49" s="68"/>
      <c r="C49" s="64">
        <v>312</v>
      </c>
      <c r="D49" s="65" t="s">
        <v>37</v>
      </c>
      <c r="E49" s="66">
        <f>(SUMIF('3. Posebni dio'!$C$7:$C$414,'2. Račun prihoda i rashoda'!$C49,'3. Posebni dio'!$E$7:$E$414))</f>
        <v>10000</v>
      </c>
      <c r="F49" s="66">
        <v>3000</v>
      </c>
      <c r="G49" s="66">
        <f t="shared" si="0"/>
        <v>13000</v>
      </c>
    </row>
    <row r="50" spans="1:7" ht="14.25">
      <c r="A50" s="67"/>
      <c r="B50" s="68"/>
      <c r="C50" s="64">
        <v>313</v>
      </c>
      <c r="D50" s="65" t="s">
        <v>38</v>
      </c>
      <c r="E50" s="66">
        <f>(SUMIF('3. Posebni dio'!$C$7:$C$414,'2. Račun prihoda i rashoda'!$C50,'3. Posebni dio'!$E$7:$E$414))</f>
        <v>55000</v>
      </c>
      <c r="F50" s="66">
        <v>-9500</v>
      </c>
      <c r="G50" s="66">
        <f t="shared" si="0"/>
        <v>45500</v>
      </c>
    </row>
    <row r="51" spans="1:7" ht="14.25">
      <c r="A51" s="141"/>
      <c r="B51" s="142">
        <v>32</v>
      </c>
      <c r="C51" s="143"/>
      <c r="D51" s="138" t="s">
        <v>39</v>
      </c>
      <c r="E51" s="140">
        <f>SUM(E52:E56)</f>
        <v>2154642</v>
      </c>
      <c r="F51" s="140">
        <f>(SUMIF('3. Posebni dio'!$B$7:$B$414,'2. Račun prihoda i rashoda'!$B51,'3. Posebni dio'!F$7:F$414))</f>
        <v>-401142</v>
      </c>
      <c r="G51" s="140">
        <f t="shared" si="0"/>
        <v>1753500</v>
      </c>
    </row>
    <row r="52" spans="1:7" ht="14.25">
      <c r="A52" s="21"/>
      <c r="B52" s="21"/>
      <c r="C52" s="64">
        <v>321</v>
      </c>
      <c r="D52" s="65" t="s">
        <v>40</v>
      </c>
      <c r="E52" s="66">
        <f>(SUMIF('3. Posebni dio'!$C$7:$C$414,'2. Račun prihoda i rashoda'!$C52,'3. Posebni dio'!$E$7:$E$414))</f>
        <v>18000</v>
      </c>
      <c r="F52" s="66">
        <v>-9000</v>
      </c>
      <c r="G52" s="66">
        <f t="shared" si="0"/>
        <v>9000</v>
      </c>
    </row>
    <row r="53" spans="1:7" ht="14.25">
      <c r="A53" s="21"/>
      <c r="B53" s="21"/>
      <c r="C53" s="64">
        <v>322</v>
      </c>
      <c r="D53" s="65" t="s">
        <v>41</v>
      </c>
      <c r="E53" s="66">
        <f>(SUMIF('3. Posebni dio'!$C$7:$C$414,'2. Račun prihoda i rashoda'!C53,'3. Posebni dio'!$E$7:$E$414))</f>
        <v>204000</v>
      </c>
      <c r="F53" s="66">
        <v>16000</v>
      </c>
      <c r="G53" s="66">
        <f t="shared" si="0"/>
        <v>220000</v>
      </c>
    </row>
    <row r="54" spans="1:7" ht="14.25">
      <c r="A54" s="21"/>
      <c r="B54" s="21"/>
      <c r="C54" s="64">
        <v>323</v>
      </c>
      <c r="D54" s="65" t="s">
        <v>42</v>
      </c>
      <c r="E54" s="66">
        <v>1604500</v>
      </c>
      <c r="F54" s="66">
        <v>-404000</v>
      </c>
      <c r="G54" s="66">
        <f t="shared" si="0"/>
        <v>1200500</v>
      </c>
    </row>
    <row r="55" spans="1:7" ht="14.25">
      <c r="A55" s="21"/>
      <c r="B55" s="21"/>
      <c r="C55" s="64">
        <v>324</v>
      </c>
      <c r="D55" s="65" t="s">
        <v>43</v>
      </c>
      <c r="E55" s="66">
        <f>(SUMIF('3. Posebni dio'!$C$7:$C$414,'2. Račun prihoda i rashoda'!C55,'3. Posebni dio'!$E$7:$E$414))</f>
        <v>6000</v>
      </c>
      <c r="F55" s="66">
        <v>0</v>
      </c>
      <c r="G55" s="66">
        <f t="shared" si="0"/>
        <v>6000</v>
      </c>
    </row>
    <row r="56" spans="1:7" ht="14.25">
      <c r="A56" s="21"/>
      <c r="B56" s="21"/>
      <c r="C56" s="64">
        <v>329</v>
      </c>
      <c r="D56" s="65" t="s">
        <v>44</v>
      </c>
      <c r="E56" s="66">
        <f>(SUMIF('3. Posebni dio'!$C$7:$C$414,'2. Račun prihoda i rashoda'!C56,'3. Posebni dio'!$E$7:$E$414))</f>
        <v>322142</v>
      </c>
      <c r="F56" s="66">
        <v>-4142</v>
      </c>
      <c r="G56" s="66">
        <f t="shared" si="0"/>
        <v>318000</v>
      </c>
    </row>
    <row r="57" spans="1:7" ht="14.25">
      <c r="A57" s="204"/>
      <c r="B57" s="142">
        <v>34</v>
      </c>
      <c r="C57" s="205"/>
      <c r="D57" s="206" t="s">
        <v>45</v>
      </c>
      <c r="E57" s="207">
        <f>SUM(E58:E59)</f>
        <v>95000</v>
      </c>
      <c r="F57" s="208">
        <f>(SUMIF('3. Posebni dio'!$B$7:$B$414,'2. Račun prihoda i rashoda'!$B57,'3. Posebni dio'!F$7:F$414))</f>
        <v>22000</v>
      </c>
      <c r="G57" s="208">
        <f t="shared" si="0"/>
        <v>117000</v>
      </c>
    </row>
    <row r="58" spans="1:7" ht="14.25">
      <c r="A58" s="214"/>
      <c r="B58" s="214"/>
      <c r="C58" s="215">
        <v>342</v>
      </c>
      <c r="D58" s="216" t="s">
        <v>125</v>
      </c>
      <c r="E58" s="217">
        <v>70000</v>
      </c>
      <c r="F58" s="218">
        <v>30000</v>
      </c>
      <c r="G58" s="218">
        <f t="shared" si="0"/>
        <v>100000</v>
      </c>
    </row>
    <row r="59" spans="1:7" ht="14.25">
      <c r="A59" s="209"/>
      <c r="B59" s="210"/>
      <c r="C59" s="211">
        <v>343</v>
      </c>
      <c r="D59" s="212" t="s">
        <v>46</v>
      </c>
      <c r="E59" s="213">
        <f>(SUMIF('3. Posebni dio'!$C$7:$C$414,'2. Račun prihoda i rashoda'!C59,'3. Posebni dio'!$E$7:$E$414))</f>
        <v>25000</v>
      </c>
      <c r="F59" s="213">
        <v>-8000</v>
      </c>
      <c r="G59" s="213">
        <f t="shared" si="0"/>
        <v>17000</v>
      </c>
    </row>
    <row r="60" spans="1:7" ht="14.25">
      <c r="A60" s="144"/>
      <c r="B60" s="145">
        <v>35</v>
      </c>
      <c r="C60" s="146"/>
      <c r="D60" s="147" t="s">
        <v>87</v>
      </c>
      <c r="E60" s="140">
        <f>(SUMIF('3. Posebni dio'!$B$7:$B$414,'2. Račun prihoda i rashoda'!$B60,'3. Posebni dio'!E$7:E$414))</f>
        <v>350000</v>
      </c>
      <c r="F60" s="140">
        <f>(SUMIF('3. Posebni dio'!$B$7:$B$414,'2. Račun prihoda i rashoda'!$B60,'3. Posebni dio'!F$7:F$414))</f>
        <v>-220000</v>
      </c>
      <c r="G60" s="140">
        <f t="shared" si="0"/>
        <v>130000</v>
      </c>
    </row>
    <row r="61" spans="1:7" ht="14.25">
      <c r="A61" s="107"/>
      <c r="B61" s="108"/>
      <c r="C61" s="108">
        <v>351</v>
      </c>
      <c r="D61" s="159" t="s">
        <v>88</v>
      </c>
      <c r="E61" s="160">
        <f>(SUMIF('3. Posebni dio'!$C$7:$C$414,'2. Račun prihoda i rashoda'!C61,'3. Posebni dio'!$E$7:$E$414))</f>
        <v>300000</v>
      </c>
      <c r="F61" s="160">
        <v>-170000</v>
      </c>
      <c r="G61" s="160">
        <f t="shared" si="0"/>
        <v>130000</v>
      </c>
    </row>
    <row r="62" spans="1:7" ht="28.5">
      <c r="A62" s="109"/>
      <c r="B62" s="110"/>
      <c r="C62" s="110">
        <v>352</v>
      </c>
      <c r="D62" s="161" t="s">
        <v>96</v>
      </c>
      <c r="E62" s="162">
        <f>(SUMIF('3. Posebni dio'!$C$7:$C$414,'2. Račun prihoda i rashoda'!C62,'3. Posebni dio'!$E$7:$E$414))</f>
        <v>50000</v>
      </c>
      <c r="F62" s="162">
        <v>-50000</v>
      </c>
      <c r="G62" s="162">
        <f t="shared" si="0"/>
        <v>0</v>
      </c>
    </row>
    <row r="63" spans="1:7" ht="14.25">
      <c r="A63" s="148"/>
      <c r="B63" s="149">
        <v>36</v>
      </c>
      <c r="C63" s="149"/>
      <c r="D63" s="163" t="s">
        <v>108</v>
      </c>
      <c r="E63" s="150">
        <f>(SUMIF('3. Posebni dio'!$B$7:$B$414,'2. Račun prihoda i rashoda'!$B63,'3. Posebni dio'!E$7:E$414))</f>
        <v>225000</v>
      </c>
      <c r="F63" s="150">
        <f>(SUMIF('3. Posebni dio'!$B$7:$B$414,'2. Račun prihoda i rashoda'!$B63,'3. Posebni dio'!F$7:F$414))</f>
        <v>145000</v>
      </c>
      <c r="G63" s="150">
        <f t="shared" si="0"/>
        <v>370000</v>
      </c>
    </row>
    <row r="64" spans="1:7" ht="14.25">
      <c r="A64" s="242"/>
      <c r="B64" s="243"/>
      <c r="C64" s="243">
        <v>363</v>
      </c>
      <c r="D64" s="244" t="s">
        <v>199</v>
      </c>
      <c r="E64" s="245">
        <v>215000</v>
      </c>
      <c r="F64" s="245">
        <v>145000</v>
      </c>
      <c r="G64" s="245">
        <f t="shared" si="0"/>
        <v>360000</v>
      </c>
    </row>
    <row r="65" spans="1:7" ht="14.25">
      <c r="A65" s="109"/>
      <c r="B65" s="110"/>
      <c r="C65" s="110">
        <v>366</v>
      </c>
      <c r="D65" s="161" t="s">
        <v>107</v>
      </c>
      <c r="E65" s="162">
        <f>(SUMIF('3. Posebni dio'!$C$7:$C$414,'2. Račun prihoda i rashoda'!C65,'3. Posebni dio'!$E$7:$E$414))</f>
        <v>10000</v>
      </c>
      <c r="F65" s="162">
        <v>0</v>
      </c>
      <c r="G65" s="162">
        <f t="shared" si="0"/>
        <v>10000</v>
      </c>
    </row>
    <row r="66" spans="1:7" ht="28.5">
      <c r="A66" s="151"/>
      <c r="B66" s="152">
        <v>37</v>
      </c>
      <c r="C66" s="153"/>
      <c r="D66" s="154" t="s">
        <v>47</v>
      </c>
      <c r="E66" s="155">
        <f>(SUMIF('3. Posebni dio'!$B$7:$B$414,'2. Račun prihoda i rashoda'!$B66,'3. Posebni dio'!E$7:E$414))</f>
        <v>249000</v>
      </c>
      <c r="F66" s="155">
        <f>(SUMIF('3. Posebni dio'!$B$7:$B$414,'2. Račun prihoda i rashoda'!$B66,'3. Posebni dio'!F$7:F$414))</f>
        <v>18000</v>
      </c>
      <c r="G66" s="155">
        <f t="shared" si="0"/>
        <v>267000</v>
      </c>
    </row>
    <row r="67" spans="1:7" ht="14.25">
      <c r="A67" s="69"/>
      <c r="B67" s="71"/>
      <c r="C67" s="70">
        <v>372</v>
      </c>
      <c r="D67" s="65" t="s">
        <v>48</v>
      </c>
      <c r="E67" s="66">
        <f>(SUMIF('3. Posebni dio'!$C$7:$C$414,'2. Račun prihoda i rashoda'!C67,'3. Posebni dio'!$E$7:$E$414))</f>
        <v>249000</v>
      </c>
      <c r="F67" s="66">
        <v>18000</v>
      </c>
      <c r="G67" s="66">
        <f t="shared" si="0"/>
        <v>267000</v>
      </c>
    </row>
    <row r="68" spans="1:7" ht="14.25">
      <c r="A68" s="156"/>
      <c r="B68" s="157">
        <v>38</v>
      </c>
      <c r="C68" s="158"/>
      <c r="D68" s="138" t="s">
        <v>49</v>
      </c>
      <c r="E68" s="140">
        <f>(SUMIF('3. Posebni dio'!$B$7:$B$420,'2. Račun prihoda i rashoda'!$B68,'3. Posebni dio'!E$7:E$420))</f>
        <v>663300</v>
      </c>
      <c r="F68" s="140">
        <f>(SUMIF('3. Posebni dio'!$B$7:$B$420,'2. Račun prihoda i rashoda'!$B68,'3. Posebni dio'!F$7:F$420))</f>
        <v>-140300</v>
      </c>
      <c r="G68" s="140">
        <f t="shared" si="0"/>
        <v>523000</v>
      </c>
    </row>
    <row r="69" spans="1:7" ht="14.25">
      <c r="A69" s="69"/>
      <c r="B69" s="71"/>
      <c r="C69" s="70">
        <v>381</v>
      </c>
      <c r="D69" s="65" t="s">
        <v>50</v>
      </c>
      <c r="E69" s="66">
        <f>(SUMIF('3. Posebni dio'!$C$7:$C$420,'2. Račun prihoda i rashoda'!C69,'3. Posebni dio'!$E$7:$E$420))</f>
        <v>613300</v>
      </c>
      <c r="F69" s="66">
        <v>-90300</v>
      </c>
      <c r="G69" s="66">
        <f t="shared" si="0"/>
        <v>523000</v>
      </c>
    </row>
    <row r="70" spans="1:7" ht="17.25" customHeight="1">
      <c r="A70" s="61"/>
      <c r="B70" s="71"/>
      <c r="C70" s="62">
        <v>386</v>
      </c>
      <c r="D70" s="10" t="s">
        <v>106</v>
      </c>
      <c r="E70" s="66">
        <f>(SUMIF('3. Posebni dio'!$C$7:$C$414,'2. Račun prihoda i rashoda'!C70,'3. Posebni dio'!$E$7:$E$414))</f>
        <v>50000</v>
      </c>
      <c r="F70" s="66">
        <v>-50000</v>
      </c>
      <c r="G70" s="66">
        <f t="shared" si="0"/>
        <v>0</v>
      </c>
    </row>
    <row r="71" spans="1:7" ht="27.75" customHeight="1">
      <c r="A71" s="443" t="s">
        <v>51</v>
      </c>
      <c r="B71" s="449"/>
      <c r="C71" s="449"/>
      <c r="D71" s="449"/>
      <c r="E71" s="449"/>
      <c r="F71" s="449"/>
      <c r="G71" s="450"/>
    </row>
    <row r="72" spans="1:7" ht="18.75" customHeight="1">
      <c r="A72" s="164">
        <v>4</v>
      </c>
      <c r="B72" s="165"/>
      <c r="C72" s="166"/>
      <c r="D72" s="167" t="s">
        <v>52</v>
      </c>
      <c r="E72" s="134">
        <f>E73+E75</f>
        <v>9088200</v>
      </c>
      <c r="F72" s="134">
        <f>F73+F75</f>
        <v>-7157200</v>
      </c>
      <c r="G72" s="134">
        <f aca="true" t="shared" si="1" ref="G72:G78">SUM(E72+F72)</f>
        <v>1931000</v>
      </c>
    </row>
    <row r="73" spans="1:7" ht="18" customHeight="1">
      <c r="A73" s="168"/>
      <c r="B73" s="169">
        <v>41</v>
      </c>
      <c r="C73" s="170"/>
      <c r="D73" s="138" t="s">
        <v>53</v>
      </c>
      <c r="E73" s="140">
        <f>(SUMIF('3. Posebni dio'!$B$7:$B$414,'2. Račun prihoda i rashoda'!$B73,'3. Posebni dio'!E$7:E$414))</f>
        <v>430000</v>
      </c>
      <c r="F73" s="140">
        <f>(SUMIF('3. Posebni dio'!$B$7:$B$414,'2. Račun prihoda i rashoda'!$B73,'3. Posebni dio'!F$7:F$414))</f>
        <v>-430000</v>
      </c>
      <c r="G73" s="140">
        <f t="shared" si="1"/>
        <v>0</v>
      </c>
    </row>
    <row r="74" spans="1:7" ht="14.25">
      <c r="A74" s="21"/>
      <c r="B74" s="21"/>
      <c r="C74" s="64">
        <v>411</v>
      </c>
      <c r="D74" s="65" t="s">
        <v>54</v>
      </c>
      <c r="E74" s="66">
        <f>(SUMIF('3. Posebni dio'!$C$7:$C$414,'2. Račun prihoda i rashoda'!C74,'3. Posebni dio'!$E$7:$E$414))</f>
        <v>430000</v>
      </c>
      <c r="F74" s="66">
        <v>-430000</v>
      </c>
      <c r="G74" s="66">
        <f t="shared" si="1"/>
        <v>0</v>
      </c>
    </row>
    <row r="75" spans="1:7" ht="18.75" customHeight="1">
      <c r="A75" s="168"/>
      <c r="B75" s="169">
        <v>42</v>
      </c>
      <c r="C75" s="170"/>
      <c r="D75" s="138" t="s">
        <v>55</v>
      </c>
      <c r="E75" s="139">
        <f>(SUMIF('3. Posebni dio'!$B$7:$B$414,'2. Račun prihoda i rashoda'!$B75,'3. Posebni dio'!E$7:E$414))</f>
        <v>8658200</v>
      </c>
      <c r="F75" s="140">
        <f>(SUMIF('3. Posebni dio'!$B$7:$B$414,'2. Račun prihoda i rashoda'!$B75,'3. Posebni dio'!F$7:F$414))</f>
        <v>-6727200</v>
      </c>
      <c r="G75" s="140">
        <f t="shared" si="1"/>
        <v>1931000</v>
      </c>
    </row>
    <row r="76" spans="1:7" ht="14.25">
      <c r="A76" s="21"/>
      <c r="B76" s="21"/>
      <c r="C76" s="64">
        <v>421</v>
      </c>
      <c r="D76" s="65" t="s">
        <v>56</v>
      </c>
      <c r="E76" s="66">
        <f>(SUMIF('3. Posebni dio'!$C$7:$C$414,'2. Račun prihoda i rashoda'!C76,'3. Posebni dio'!$E$7:$E$414))</f>
        <v>7640000</v>
      </c>
      <c r="F76" s="66">
        <v>-6285000</v>
      </c>
      <c r="G76" s="66">
        <f t="shared" si="1"/>
        <v>1355000</v>
      </c>
    </row>
    <row r="77" spans="1:7" ht="14.25">
      <c r="A77" s="21"/>
      <c r="B77" s="21"/>
      <c r="C77" s="64">
        <v>422</v>
      </c>
      <c r="D77" s="65" t="s">
        <v>57</v>
      </c>
      <c r="E77" s="66">
        <f>(SUMIF('3. Posebni dio'!$C$7:$C$414,'2. Račun prihoda i rashoda'!C77,'3. Posebni dio'!$E$7:$E$414))</f>
        <v>299000</v>
      </c>
      <c r="F77" s="66">
        <v>-158500</v>
      </c>
      <c r="G77" s="66">
        <f t="shared" si="1"/>
        <v>140500</v>
      </c>
    </row>
    <row r="78" spans="1:7" ht="14.25">
      <c r="A78" s="419"/>
      <c r="B78" s="419"/>
      <c r="C78" s="420">
        <v>426</v>
      </c>
      <c r="D78" s="421" t="s">
        <v>58</v>
      </c>
      <c r="E78" s="422">
        <f>(SUMIF('3. Posebni dio'!$C$7:$C$414,'2. Račun prihoda i rashoda'!C78,'3. Posebni dio'!$E$7:$E$414))</f>
        <v>719200</v>
      </c>
      <c r="F78" s="422">
        <v>-283700</v>
      </c>
      <c r="G78" s="422">
        <f t="shared" si="1"/>
        <v>435500</v>
      </c>
    </row>
    <row r="79" spans="1:7" ht="12.75" customHeight="1">
      <c r="A79" s="60"/>
      <c r="B79" s="60"/>
      <c r="C79" s="72"/>
      <c r="D79" s="72"/>
      <c r="E79" s="73"/>
      <c r="F79" s="73"/>
      <c r="G79" s="73"/>
    </row>
    <row r="80" spans="1:7" ht="18.75" customHeight="1">
      <c r="A80" s="16" t="s">
        <v>59</v>
      </c>
      <c r="B80" s="60"/>
      <c r="C80" s="72"/>
      <c r="D80" s="72"/>
      <c r="E80" s="73"/>
      <c r="F80" s="73"/>
      <c r="G80" s="73"/>
    </row>
    <row r="81" spans="1:7" ht="24" customHeight="1">
      <c r="A81" s="451" t="s">
        <v>205</v>
      </c>
      <c r="B81" s="452"/>
      <c r="C81" s="452"/>
      <c r="D81" s="452"/>
      <c r="E81" s="452"/>
      <c r="F81" s="452"/>
      <c r="G81" s="453"/>
    </row>
    <row r="82" spans="1:7" ht="24" customHeight="1">
      <c r="A82" s="247">
        <v>8</v>
      </c>
      <c r="B82" s="248"/>
      <c r="C82" s="249"/>
      <c r="D82" s="249" t="s">
        <v>206</v>
      </c>
      <c r="E82" s="250">
        <v>800000</v>
      </c>
      <c r="F82" s="250">
        <v>-200000</v>
      </c>
      <c r="G82" s="250">
        <v>600000</v>
      </c>
    </row>
    <row r="83" spans="1:7" ht="19.5" customHeight="1">
      <c r="A83" s="246"/>
      <c r="B83" s="235">
        <v>84</v>
      </c>
      <c r="C83" s="236"/>
      <c r="D83" s="236" t="s">
        <v>207</v>
      </c>
      <c r="E83" s="237">
        <v>800000</v>
      </c>
      <c r="F83" s="237">
        <v>-200000</v>
      </c>
      <c r="G83" s="237">
        <v>600000</v>
      </c>
    </row>
    <row r="84" spans="1:7" ht="18" customHeight="1">
      <c r="A84" s="246"/>
      <c r="B84" s="235"/>
      <c r="C84" s="236">
        <v>844</v>
      </c>
      <c r="D84" s="236" t="s">
        <v>208</v>
      </c>
      <c r="E84" s="237">
        <v>800000</v>
      </c>
      <c r="F84" s="237">
        <v>-200000</v>
      </c>
      <c r="G84" s="237">
        <v>600000</v>
      </c>
    </row>
    <row r="85" spans="1:7" ht="10.5" customHeight="1">
      <c r="A85" s="16"/>
      <c r="B85" s="60"/>
      <c r="C85" s="72"/>
      <c r="D85" s="72"/>
      <c r="E85" s="73"/>
      <c r="F85" s="73"/>
      <c r="G85" s="73"/>
    </row>
    <row r="86" spans="1:7" ht="21.75" customHeight="1">
      <c r="A86" s="451" t="s">
        <v>104</v>
      </c>
      <c r="B86" s="452"/>
      <c r="C86" s="452"/>
      <c r="D86" s="452"/>
      <c r="E86" s="452"/>
      <c r="F86" s="452"/>
      <c r="G86" s="453"/>
    </row>
    <row r="87" spans="1:7" ht="14.25">
      <c r="A87" s="171">
        <v>5</v>
      </c>
      <c r="B87" s="172"/>
      <c r="C87" s="172"/>
      <c r="D87" s="173" t="s">
        <v>97</v>
      </c>
      <c r="E87" s="174">
        <f>SUM(E88+E90)</f>
        <v>5770000</v>
      </c>
      <c r="F87" s="174">
        <f>SUM(F88+F90)</f>
        <v>-3908000</v>
      </c>
      <c r="G87" s="174">
        <f>SUM(E87+F87)</f>
        <v>1862000</v>
      </c>
    </row>
    <row r="88" spans="1:7" ht="14.25">
      <c r="A88" s="179"/>
      <c r="B88" s="180">
        <v>53</v>
      </c>
      <c r="C88" s="179"/>
      <c r="D88" s="181" t="s">
        <v>98</v>
      </c>
      <c r="E88" s="182">
        <v>160000</v>
      </c>
      <c r="F88" s="182">
        <v>-50000</v>
      </c>
      <c r="G88" s="182">
        <f>SUM(E88+F88)</f>
        <v>110000</v>
      </c>
    </row>
    <row r="89" spans="1:7" ht="14.25">
      <c r="A89" s="177"/>
      <c r="B89" s="177"/>
      <c r="C89" s="177">
        <v>532</v>
      </c>
      <c r="D89" s="175" t="s">
        <v>105</v>
      </c>
      <c r="E89" s="178">
        <v>160000</v>
      </c>
      <c r="F89" s="178">
        <v>-50000</v>
      </c>
      <c r="G89" s="178">
        <f>SUM(E89+F89)</f>
        <v>110000</v>
      </c>
    </row>
    <row r="90" spans="1:7" ht="14.25">
      <c r="A90" s="183"/>
      <c r="B90" s="145">
        <v>54</v>
      </c>
      <c r="C90" s="184"/>
      <c r="D90" s="185" t="s">
        <v>120</v>
      </c>
      <c r="E90" s="186">
        <v>5610000</v>
      </c>
      <c r="F90" s="186">
        <v>-3858000</v>
      </c>
      <c r="G90" s="186">
        <f>SUM(E90+F90)</f>
        <v>1752000</v>
      </c>
    </row>
    <row r="91" spans="1:7" ht="27">
      <c r="A91" s="177"/>
      <c r="B91" s="77"/>
      <c r="C91" s="78">
        <v>544</v>
      </c>
      <c r="D91" s="79" t="s">
        <v>121</v>
      </c>
      <c r="E91" s="178">
        <v>5610000</v>
      </c>
      <c r="F91" s="178">
        <v>-3858000</v>
      </c>
      <c r="G91" s="178">
        <f>SUM(E91+F91)</f>
        <v>1752000</v>
      </c>
    </row>
  </sheetData>
  <sheetProtection selectLockedCells="1" selectUnlockedCells="1"/>
  <mergeCells count="6">
    <mergeCell ref="A37:G37"/>
    <mergeCell ref="A6:G6"/>
    <mergeCell ref="A45:G45"/>
    <mergeCell ref="A71:G71"/>
    <mergeCell ref="A86:G86"/>
    <mergeCell ref="A81:G81"/>
  </mergeCells>
  <printOptions/>
  <pageMargins left="0.5511811023622047" right="0.35433070866141736" top="0.7480314960629921" bottom="0.7480314960629921" header="0.5118110236220472" footer="0.5118110236220472"/>
  <pageSetup fitToHeight="0" fitToWidth="1" horizontalDpi="300" verticalDpi="300" orientation="portrait" paperSize="9" scale="84" r:id="rId1"/>
  <rowBreaks count="1" manualBreakCount="1">
    <brk id="43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6"/>
  <sheetViews>
    <sheetView view="pageBreakPreview" zoomScaleNormal="95" zoomScaleSheetLayoutView="100" workbookViewId="0" topLeftCell="A400">
      <selection activeCell="D217" sqref="D217"/>
    </sheetView>
  </sheetViews>
  <sheetFormatPr defaultColWidth="9.140625" defaultRowHeight="15"/>
  <cols>
    <col min="1" max="1" width="2.7109375" style="15" customWidth="1"/>
    <col min="2" max="2" width="3.421875" style="74" customWidth="1"/>
    <col min="3" max="3" width="4.421875" style="74" customWidth="1"/>
    <col min="4" max="4" width="61.421875" style="0" customWidth="1"/>
    <col min="5" max="5" width="17.00390625" style="9" customWidth="1"/>
    <col min="6" max="7" width="15.421875" style="9" customWidth="1"/>
    <col min="8" max="8" width="0" style="0" hidden="1" customWidth="1"/>
  </cols>
  <sheetData>
    <row r="1" ht="15">
      <c r="A1" s="75" t="s">
        <v>60</v>
      </c>
    </row>
    <row r="2" spans="1:6" ht="21" customHeight="1">
      <c r="A2" s="76"/>
      <c r="D2" s="454" t="s">
        <v>61</v>
      </c>
      <c r="E2" s="454"/>
      <c r="F2" s="454"/>
    </row>
    <row r="3" spans="1:8" ht="33.75" customHeight="1">
      <c r="A3" s="455" t="s">
        <v>201</v>
      </c>
      <c r="B3" s="455"/>
      <c r="C3" s="455"/>
      <c r="D3" s="455"/>
      <c r="E3" s="455"/>
      <c r="F3" s="455"/>
      <c r="G3" s="455"/>
      <c r="H3" s="455"/>
    </row>
    <row r="5" spans="1:7" ht="67.5" customHeight="1">
      <c r="A5" s="251" t="s">
        <v>10</v>
      </c>
      <c r="B5" s="252" t="s">
        <v>11</v>
      </c>
      <c r="C5" s="252" t="s">
        <v>12</v>
      </c>
      <c r="D5" s="253" t="s">
        <v>62</v>
      </c>
      <c r="E5" s="254" t="s">
        <v>198</v>
      </c>
      <c r="F5" s="254" t="s">
        <v>195</v>
      </c>
      <c r="G5" s="254" t="s">
        <v>196</v>
      </c>
    </row>
    <row r="6" spans="1:7" ht="14.25">
      <c r="A6" s="253">
        <v>1</v>
      </c>
      <c r="B6" s="255">
        <v>2</v>
      </c>
      <c r="C6" s="255">
        <v>3</v>
      </c>
      <c r="D6" s="253">
        <v>4</v>
      </c>
      <c r="E6" s="255">
        <v>5</v>
      </c>
      <c r="F6" s="255">
        <v>6</v>
      </c>
      <c r="G6" s="255">
        <v>7</v>
      </c>
    </row>
    <row r="7" spans="1:7" ht="24" customHeight="1">
      <c r="A7" s="256"/>
      <c r="B7" s="257"/>
      <c r="C7" s="257"/>
      <c r="D7" s="258" t="s">
        <v>63</v>
      </c>
      <c r="E7" s="259">
        <v>18994142</v>
      </c>
      <c r="F7" s="259">
        <f>F8+F75</f>
        <v>-11707142</v>
      </c>
      <c r="G7" s="259">
        <f aca="true" t="shared" si="0" ref="G7:G51">SUM(E7+F7)</f>
        <v>7287000</v>
      </c>
    </row>
    <row r="8" spans="1:7" ht="24.75" customHeight="1">
      <c r="A8" s="260"/>
      <c r="B8" s="261"/>
      <c r="C8" s="262"/>
      <c r="D8" s="263" t="s">
        <v>64</v>
      </c>
      <c r="E8" s="264">
        <v>6457300</v>
      </c>
      <c r="F8" s="264">
        <f>F9</f>
        <v>-3956300</v>
      </c>
      <c r="G8" s="264">
        <f t="shared" si="0"/>
        <v>2501000</v>
      </c>
    </row>
    <row r="9" spans="1:7" ht="21" customHeight="1">
      <c r="A9" s="265"/>
      <c r="B9" s="266"/>
      <c r="C9" s="267"/>
      <c r="D9" s="268" t="s">
        <v>65</v>
      </c>
      <c r="E9" s="269">
        <v>6457300</v>
      </c>
      <c r="F9" s="269">
        <f>F11</f>
        <v>-3956300</v>
      </c>
      <c r="G9" s="269">
        <f t="shared" si="0"/>
        <v>2501000</v>
      </c>
    </row>
    <row r="10" spans="1:7" ht="14.25">
      <c r="A10" s="256"/>
      <c r="B10" s="270"/>
      <c r="C10" s="271"/>
      <c r="D10" s="272" t="s">
        <v>66</v>
      </c>
      <c r="E10" s="273"/>
      <c r="F10" s="273"/>
      <c r="G10" s="273"/>
    </row>
    <row r="11" spans="1:7" ht="34.5" customHeight="1">
      <c r="A11" s="274"/>
      <c r="B11" s="275"/>
      <c r="C11" s="276"/>
      <c r="D11" s="277" t="s">
        <v>116</v>
      </c>
      <c r="E11" s="278">
        <v>6457300</v>
      </c>
      <c r="F11" s="278">
        <f>F12+F23+F32+F37+F42+F47+F55+F60+F65+F70</f>
        <v>-3956300</v>
      </c>
      <c r="G11" s="278">
        <f t="shared" si="0"/>
        <v>2501000</v>
      </c>
    </row>
    <row r="12" spans="1:7" ht="14.25">
      <c r="A12" s="279"/>
      <c r="B12" s="280"/>
      <c r="C12" s="281"/>
      <c r="D12" s="282" t="s">
        <v>89</v>
      </c>
      <c r="E12" s="283">
        <v>337000</v>
      </c>
      <c r="F12" s="283">
        <v>-6000</v>
      </c>
      <c r="G12" s="283">
        <f t="shared" si="0"/>
        <v>331000</v>
      </c>
    </row>
    <row r="13" spans="1:7" ht="14.25">
      <c r="A13" s="284"/>
      <c r="B13" s="285"/>
      <c r="C13" s="286"/>
      <c r="D13" s="272" t="s">
        <v>15</v>
      </c>
      <c r="E13" s="287">
        <v>337000</v>
      </c>
      <c r="F13" s="288">
        <v>0</v>
      </c>
      <c r="G13" s="288">
        <f t="shared" si="0"/>
        <v>337000</v>
      </c>
    </row>
    <row r="14" spans="1:7" ht="14.25">
      <c r="A14" s="289">
        <v>3</v>
      </c>
      <c r="B14" s="290"/>
      <c r="C14" s="291"/>
      <c r="D14" s="292" t="s">
        <v>34</v>
      </c>
      <c r="E14" s="288">
        <v>337000</v>
      </c>
      <c r="F14" s="288">
        <v>0</v>
      </c>
      <c r="G14" s="288">
        <f t="shared" si="0"/>
        <v>337000</v>
      </c>
    </row>
    <row r="15" spans="1:7" ht="14.25">
      <c r="A15" s="289"/>
      <c r="B15" s="293">
        <v>31</v>
      </c>
      <c r="C15" s="291"/>
      <c r="D15" s="292" t="s">
        <v>35</v>
      </c>
      <c r="E15" s="288">
        <v>110000</v>
      </c>
      <c r="F15" s="288">
        <v>0</v>
      </c>
      <c r="G15" s="288">
        <f t="shared" si="0"/>
        <v>110000</v>
      </c>
    </row>
    <row r="16" spans="1:7" ht="14.25">
      <c r="A16" s="294"/>
      <c r="B16" s="293"/>
      <c r="C16" s="295">
        <v>311</v>
      </c>
      <c r="D16" s="296" t="s">
        <v>36</v>
      </c>
      <c r="E16" s="273">
        <v>94000</v>
      </c>
      <c r="F16" s="273">
        <v>0</v>
      </c>
      <c r="G16" s="273">
        <f t="shared" si="0"/>
        <v>94000</v>
      </c>
    </row>
    <row r="17" spans="1:7" ht="14.25">
      <c r="A17" s="294"/>
      <c r="B17" s="290"/>
      <c r="C17" s="295">
        <v>313</v>
      </c>
      <c r="D17" s="296" t="s">
        <v>38</v>
      </c>
      <c r="E17" s="273">
        <v>16000</v>
      </c>
      <c r="F17" s="273">
        <v>0</v>
      </c>
      <c r="G17" s="273">
        <f t="shared" si="0"/>
        <v>16000</v>
      </c>
    </row>
    <row r="18" spans="1:7" ht="14.25">
      <c r="A18" s="294"/>
      <c r="B18" s="293">
        <v>32</v>
      </c>
      <c r="C18" s="291"/>
      <c r="D18" s="292" t="s">
        <v>39</v>
      </c>
      <c r="E18" s="297">
        <v>227000</v>
      </c>
      <c r="F18" s="297">
        <v>-6000</v>
      </c>
      <c r="G18" s="297">
        <f t="shared" si="0"/>
        <v>221000</v>
      </c>
    </row>
    <row r="19" spans="1:7" ht="14.25">
      <c r="A19" s="289"/>
      <c r="B19" s="290"/>
      <c r="C19" s="295">
        <v>321</v>
      </c>
      <c r="D19" s="296" t="s">
        <v>67</v>
      </c>
      <c r="E19" s="273">
        <v>10000</v>
      </c>
      <c r="F19" s="273">
        <v>-6000</v>
      </c>
      <c r="G19" s="273">
        <f t="shared" si="0"/>
        <v>4000</v>
      </c>
    </row>
    <row r="20" spans="1:7" ht="14.25">
      <c r="A20" s="294"/>
      <c r="B20" s="293"/>
      <c r="C20" s="295">
        <v>322</v>
      </c>
      <c r="D20" s="296" t="s">
        <v>41</v>
      </c>
      <c r="E20" s="273">
        <v>17000</v>
      </c>
      <c r="F20" s="273">
        <v>0</v>
      </c>
      <c r="G20" s="273">
        <f t="shared" si="0"/>
        <v>17000</v>
      </c>
    </row>
    <row r="21" spans="1:7" ht="14.25">
      <c r="A21" s="294"/>
      <c r="B21" s="290"/>
      <c r="C21" s="295">
        <v>323</v>
      </c>
      <c r="D21" s="296" t="s">
        <v>42</v>
      </c>
      <c r="E21" s="273">
        <v>50000</v>
      </c>
      <c r="F21" s="273">
        <v>0</v>
      </c>
      <c r="G21" s="273">
        <f t="shared" si="0"/>
        <v>50000</v>
      </c>
    </row>
    <row r="22" spans="1:7" ht="14.25">
      <c r="A22" s="294"/>
      <c r="B22" s="290"/>
      <c r="C22" s="295">
        <v>329</v>
      </c>
      <c r="D22" s="296" t="s">
        <v>44</v>
      </c>
      <c r="E22" s="273">
        <v>150000</v>
      </c>
      <c r="F22" s="273">
        <v>0</v>
      </c>
      <c r="G22" s="273">
        <f t="shared" si="0"/>
        <v>150000</v>
      </c>
    </row>
    <row r="23" spans="1:7" ht="14.25">
      <c r="A23" s="298"/>
      <c r="B23" s="299"/>
      <c r="C23" s="281"/>
      <c r="D23" s="282" t="s">
        <v>126</v>
      </c>
      <c r="E23" s="300">
        <v>5699000</v>
      </c>
      <c r="F23" s="300">
        <f>F26+F29</f>
        <v>-3837000</v>
      </c>
      <c r="G23" s="300">
        <f t="shared" si="0"/>
        <v>1862000</v>
      </c>
    </row>
    <row r="24" spans="1:7" ht="14.25">
      <c r="A24" s="294"/>
      <c r="B24" s="290"/>
      <c r="C24" s="301"/>
      <c r="D24" s="302" t="s">
        <v>163</v>
      </c>
      <c r="E24" s="303">
        <v>5610000</v>
      </c>
      <c r="F24" s="303">
        <v>-3858000</v>
      </c>
      <c r="G24" s="303">
        <f t="shared" si="0"/>
        <v>1752000</v>
      </c>
    </row>
    <row r="25" spans="1:7" ht="14.25">
      <c r="A25" s="294"/>
      <c r="B25" s="290"/>
      <c r="C25" s="301"/>
      <c r="D25" s="272" t="s">
        <v>15</v>
      </c>
      <c r="E25" s="303">
        <v>89000</v>
      </c>
      <c r="F25" s="303">
        <v>21000</v>
      </c>
      <c r="G25" s="303">
        <f t="shared" si="0"/>
        <v>110000</v>
      </c>
    </row>
    <row r="26" spans="1:7" ht="14.25">
      <c r="A26" s="304"/>
      <c r="B26" s="257">
        <v>34</v>
      </c>
      <c r="C26" s="291"/>
      <c r="D26" s="292" t="s">
        <v>45</v>
      </c>
      <c r="E26" s="297">
        <v>89000</v>
      </c>
      <c r="F26" s="297">
        <f>SUM(F27:F28)</f>
        <v>21000</v>
      </c>
      <c r="G26" s="297">
        <f t="shared" si="0"/>
        <v>110000</v>
      </c>
    </row>
    <row r="27" spans="1:7" ht="14.25">
      <c r="A27" s="304"/>
      <c r="B27" s="257"/>
      <c r="C27" s="305">
        <v>342</v>
      </c>
      <c r="D27" s="306" t="s">
        <v>125</v>
      </c>
      <c r="E27" s="273">
        <v>70000</v>
      </c>
      <c r="F27" s="273">
        <v>30000</v>
      </c>
      <c r="G27" s="273">
        <f t="shared" si="0"/>
        <v>100000</v>
      </c>
    </row>
    <row r="28" spans="1:7" ht="14.25">
      <c r="A28" s="304"/>
      <c r="B28" s="270"/>
      <c r="C28" s="295">
        <v>343</v>
      </c>
      <c r="D28" s="296" t="s">
        <v>46</v>
      </c>
      <c r="E28" s="273">
        <v>19000</v>
      </c>
      <c r="F28" s="273">
        <v>-9000</v>
      </c>
      <c r="G28" s="273">
        <f t="shared" si="0"/>
        <v>10000</v>
      </c>
    </row>
    <row r="29" spans="1:7" ht="14.25">
      <c r="A29" s="256">
        <v>5</v>
      </c>
      <c r="B29" s="257"/>
      <c r="C29" s="307"/>
      <c r="D29" s="272" t="s">
        <v>97</v>
      </c>
      <c r="E29" s="297">
        <v>5610000</v>
      </c>
      <c r="F29" s="297">
        <v>-3858000</v>
      </c>
      <c r="G29" s="297">
        <f t="shared" si="0"/>
        <v>1752000</v>
      </c>
    </row>
    <row r="30" spans="1:7" ht="14.25">
      <c r="A30" s="256"/>
      <c r="B30" s="257">
        <v>54</v>
      </c>
      <c r="C30" s="307"/>
      <c r="D30" s="272" t="s">
        <v>120</v>
      </c>
      <c r="E30" s="297">
        <v>5610000</v>
      </c>
      <c r="F30" s="297">
        <v>-3858000</v>
      </c>
      <c r="G30" s="297">
        <f t="shared" si="0"/>
        <v>1752000</v>
      </c>
    </row>
    <row r="31" spans="1:7" ht="27">
      <c r="A31" s="304"/>
      <c r="B31" s="270"/>
      <c r="C31" s="295">
        <v>544</v>
      </c>
      <c r="D31" s="296" t="s">
        <v>121</v>
      </c>
      <c r="E31" s="273">
        <v>5610000</v>
      </c>
      <c r="F31" s="273">
        <v>-3858000</v>
      </c>
      <c r="G31" s="273">
        <f t="shared" si="0"/>
        <v>1752000</v>
      </c>
    </row>
    <row r="32" spans="1:7" ht="14.25">
      <c r="A32" s="298"/>
      <c r="B32" s="299"/>
      <c r="C32" s="281"/>
      <c r="D32" s="282" t="s">
        <v>127</v>
      </c>
      <c r="E32" s="300">
        <v>5000</v>
      </c>
      <c r="F32" s="300">
        <f>F34</f>
        <v>0</v>
      </c>
      <c r="G32" s="300">
        <f t="shared" si="0"/>
        <v>5000</v>
      </c>
    </row>
    <row r="33" spans="1:7" ht="14.25">
      <c r="A33" s="294"/>
      <c r="B33" s="290"/>
      <c r="C33" s="301"/>
      <c r="D33" s="272" t="s">
        <v>15</v>
      </c>
      <c r="E33" s="303">
        <v>5000</v>
      </c>
      <c r="F33" s="303">
        <v>0</v>
      </c>
      <c r="G33" s="303">
        <f t="shared" si="0"/>
        <v>5000</v>
      </c>
    </row>
    <row r="34" spans="1:7" ht="14.25">
      <c r="A34" s="289">
        <v>3</v>
      </c>
      <c r="B34" s="290"/>
      <c r="C34" s="291"/>
      <c r="D34" s="292" t="s">
        <v>34</v>
      </c>
      <c r="E34" s="297">
        <v>5000</v>
      </c>
      <c r="F34" s="297">
        <v>0</v>
      </c>
      <c r="G34" s="297">
        <f t="shared" si="0"/>
        <v>5000</v>
      </c>
    </row>
    <row r="35" spans="1:7" ht="14.25">
      <c r="A35" s="294"/>
      <c r="B35" s="293">
        <v>32</v>
      </c>
      <c r="C35" s="291"/>
      <c r="D35" s="292" t="s">
        <v>39</v>
      </c>
      <c r="E35" s="297">
        <v>5000</v>
      </c>
      <c r="F35" s="297">
        <v>0</v>
      </c>
      <c r="G35" s="297">
        <f t="shared" si="0"/>
        <v>5000</v>
      </c>
    </row>
    <row r="36" spans="1:7" ht="14.25">
      <c r="A36" s="294"/>
      <c r="B36" s="290"/>
      <c r="C36" s="295">
        <v>329</v>
      </c>
      <c r="D36" s="296" t="s">
        <v>44</v>
      </c>
      <c r="E36" s="273">
        <v>5000</v>
      </c>
      <c r="F36" s="273">
        <v>0</v>
      </c>
      <c r="G36" s="273">
        <f t="shared" si="0"/>
        <v>5000</v>
      </c>
    </row>
    <row r="37" spans="1:7" ht="14.25">
      <c r="A37" s="298"/>
      <c r="B37" s="299"/>
      <c r="C37" s="308"/>
      <c r="D37" s="282" t="s">
        <v>128</v>
      </c>
      <c r="E37" s="300">
        <v>11300</v>
      </c>
      <c r="F37" s="300">
        <f>F39</f>
        <v>0</v>
      </c>
      <c r="G37" s="309">
        <f t="shared" si="0"/>
        <v>11300</v>
      </c>
    </row>
    <row r="38" spans="1:7" ht="14.25">
      <c r="A38" s="310"/>
      <c r="B38" s="311"/>
      <c r="C38" s="286"/>
      <c r="D38" s="272" t="s">
        <v>15</v>
      </c>
      <c r="E38" s="312">
        <v>11300</v>
      </c>
      <c r="F38" s="312">
        <v>0</v>
      </c>
      <c r="G38" s="312">
        <f t="shared" si="0"/>
        <v>11300</v>
      </c>
    </row>
    <row r="39" spans="1:7" ht="14.25">
      <c r="A39" s="289">
        <v>3</v>
      </c>
      <c r="B39" s="290"/>
      <c r="C39" s="291"/>
      <c r="D39" s="292" t="s">
        <v>34</v>
      </c>
      <c r="E39" s="297">
        <v>11300</v>
      </c>
      <c r="F39" s="297">
        <v>0</v>
      </c>
      <c r="G39" s="297">
        <f t="shared" si="0"/>
        <v>11300</v>
      </c>
    </row>
    <row r="40" spans="1:7" ht="14.25">
      <c r="A40" s="304"/>
      <c r="B40" s="257">
        <v>38</v>
      </c>
      <c r="C40" s="291"/>
      <c r="D40" s="292" t="s">
        <v>49</v>
      </c>
      <c r="E40" s="297">
        <v>11300</v>
      </c>
      <c r="F40" s="297">
        <v>0</v>
      </c>
      <c r="G40" s="297">
        <f t="shared" si="0"/>
        <v>11300</v>
      </c>
    </row>
    <row r="41" spans="1:7" ht="14.25">
      <c r="A41" s="304"/>
      <c r="B41" s="270"/>
      <c r="C41" s="295">
        <v>381</v>
      </c>
      <c r="D41" s="296" t="s">
        <v>50</v>
      </c>
      <c r="E41" s="273">
        <v>11300</v>
      </c>
      <c r="F41" s="273">
        <v>0</v>
      </c>
      <c r="G41" s="273">
        <f t="shared" si="0"/>
        <v>11300</v>
      </c>
    </row>
    <row r="42" spans="1:7" ht="14.25">
      <c r="A42" s="313"/>
      <c r="B42" s="314"/>
      <c r="C42" s="308"/>
      <c r="D42" s="282" t="s">
        <v>131</v>
      </c>
      <c r="E42" s="300">
        <v>70000</v>
      </c>
      <c r="F42" s="300">
        <f>F44</f>
        <v>0</v>
      </c>
      <c r="G42" s="300">
        <f t="shared" si="0"/>
        <v>70000</v>
      </c>
    </row>
    <row r="43" spans="1:7" ht="14.25">
      <c r="A43" s="315"/>
      <c r="B43" s="316"/>
      <c r="C43" s="317"/>
      <c r="D43" s="272" t="s">
        <v>15</v>
      </c>
      <c r="E43" s="312">
        <v>70000</v>
      </c>
      <c r="F43" s="312">
        <v>0</v>
      </c>
      <c r="G43" s="312">
        <f t="shared" si="0"/>
        <v>70000</v>
      </c>
    </row>
    <row r="44" spans="1:7" ht="14.25">
      <c r="A44" s="318">
        <v>3</v>
      </c>
      <c r="B44" s="270"/>
      <c r="C44" s="291"/>
      <c r="D44" s="292" t="s">
        <v>34</v>
      </c>
      <c r="E44" s="297">
        <v>70000</v>
      </c>
      <c r="F44" s="297">
        <v>0</v>
      </c>
      <c r="G44" s="297">
        <f t="shared" si="0"/>
        <v>70000</v>
      </c>
    </row>
    <row r="45" spans="1:7" ht="14.25">
      <c r="A45" s="318"/>
      <c r="B45" s="257">
        <v>32</v>
      </c>
      <c r="C45" s="291"/>
      <c r="D45" s="292" t="s">
        <v>39</v>
      </c>
      <c r="E45" s="297">
        <v>70000</v>
      </c>
      <c r="F45" s="297">
        <v>0</v>
      </c>
      <c r="G45" s="297">
        <f t="shared" si="0"/>
        <v>70000</v>
      </c>
    </row>
    <row r="46" spans="1:7" ht="14.25">
      <c r="A46" s="319"/>
      <c r="B46" s="270"/>
      <c r="C46" s="295">
        <v>323</v>
      </c>
      <c r="D46" s="296" t="s">
        <v>42</v>
      </c>
      <c r="E46" s="273">
        <v>70000</v>
      </c>
      <c r="F46" s="273">
        <v>0</v>
      </c>
      <c r="G46" s="273">
        <f t="shared" si="0"/>
        <v>70000</v>
      </c>
    </row>
    <row r="47" spans="1:7" ht="14.25">
      <c r="A47" s="298"/>
      <c r="B47" s="299"/>
      <c r="C47" s="308"/>
      <c r="D47" s="282" t="s">
        <v>173</v>
      </c>
      <c r="E47" s="300">
        <v>85000</v>
      </c>
      <c r="F47" s="300">
        <f>F49</f>
        <v>-10300</v>
      </c>
      <c r="G47" s="309">
        <f t="shared" si="0"/>
        <v>74700</v>
      </c>
    </row>
    <row r="48" spans="1:7" ht="14.25">
      <c r="A48" s="310"/>
      <c r="B48" s="311"/>
      <c r="C48" s="286"/>
      <c r="D48" s="272" t="s">
        <v>15</v>
      </c>
      <c r="E48" s="312">
        <v>85000</v>
      </c>
      <c r="F48" s="312">
        <v>-10300</v>
      </c>
      <c r="G48" s="312">
        <f t="shared" si="0"/>
        <v>74700</v>
      </c>
    </row>
    <row r="49" spans="1:7" ht="14.25">
      <c r="A49" s="289">
        <v>3</v>
      </c>
      <c r="B49" s="290"/>
      <c r="C49" s="291"/>
      <c r="D49" s="292" t="s">
        <v>34</v>
      </c>
      <c r="E49" s="297">
        <v>85000</v>
      </c>
      <c r="F49" s="297">
        <v>-10300</v>
      </c>
      <c r="G49" s="297">
        <f t="shared" si="0"/>
        <v>74700</v>
      </c>
    </row>
    <row r="50" spans="1:7" ht="14.25">
      <c r="A50" s="289"/>
      <c r="B50" s="257">
        <v>32</v>
      </c>
      <c r="C50" s="291"/>
      <c r="D50" s="292" t="s">
        <v>39</v>
      </c>
      <c r="E50" s="297">
        <v>65000</v>
      </c>
      <c r="F50" s="297">
        <v>0</v>
      </c>
      <c r="G50" s="297">
        <f t="shared" si="0"/>
        <v>65000</v>
      </c>
    </row>
    <row r="51" spans="1:7" ht="14.25">
      <c r="A51" s="289"/>
      <c r="B51" s="257"/>
      <c r="C51" s="305">
        <v>323</v>
      </c>
      <c r="D51" s="296" t="s">
        <v>42</v>
      </c>
      <c r="E51" s="273">
        <v>5000</v>
      </c>
      <c r="F51" s="273">
        <v>0</v>
      </c>
      <c r="G51" s="273">
        <f t="shared" si="0"/>
        <v>5000</v>
      </c>
    </row>
    <row r="52" spans="1:7" ht="14.25">
      <c r="A52" s="289"/>
      <c r="B52" s="290"/>
      <c r="C52" s="295">
        <v>329</v>
      </c>
      <c r="D52" s="296" t="s">
        <v>44</v>
      </c>
      <c r="E52" s="273">
        <v>60000</v>
      </c>
      <c r="F52" s="287">
        <v>0</v>
      </c>
      <c r="G52" s="273">
        <f aca="true" t="shared" si="1" ref="G52:G82">SUM(E52+F52)</f>
        <v>60000</v>
      </c>
    </row>
    <row r="53" spans="1:7" ht="14.25">
      <c r="A53" s="304"/>
      <c r="B53" s="257">
        <v>38</v>
      </c>
      <c r="C53" s="291"/>
      <c r="D53" s="292" t="s">
        <v>49</v>
      </c>
      <c r="E53" s="297">
        <v>20000</v>
      </c>
      <c r="F53" s="297">
        <v>-10300</v>
      </c>
      <c r="G53" s="297">
        <f t="shared" si="1"/>
        <v>9700</v>
      </c>
    </row>
    <row r="54" spans="1:7" ht="14.25">
      <c r="A54" s="304"/>
      <c r="B54" s="270"/>
      <c r="C54" s="295">
        <v>381</v>
      </c>
      <c r="D54" s="296" t="s">
        <v>50</v>
      </c>
      <c r="E54" s="273">
        <v>20000</v>
      </c>
      <c r="F54" s="273">
        <v>-10300</v>
      </c>
      <c r="G54" s="273">
        <f t="shared" si="1"/>
        <v>9700</v>
      </c>
    </row>
    <row r="55" spans="1:7" ht="14.25">
      <c r="A55" s="313"/>
      <c r="B55" s="314"/>
      <c r="C55" s="308"/>
      <c r="D55" s="282" t="s">
        <v>132</v>
      </c>
      <c r="E55" s="300">
        <v>20000</v>
      </c>
      <c r="F55" s="300">
        <f>F57</f>
        <v>-8000</v>
      </c>
      <c r="G55" s="300">
        <f t="shared" si="1"/>
        <v>12000</v>
      </c>
    </row>
    <row r="56" spans="1:7" s="1" customFormat="1" ht="14.25">
      <c r="A56" s="315"/>
      <c r="B56" s="316"/>
      <c r="C56" s="317"/>
      <c r="D56" s="272" t="s">
        <v>15</v>
      </c>
      <c r="E56" s="312">
        <v>20000</v>
      </c>
      <c r="F56" s="312">
        <v>-8000</v>
      </c>
      <c r="G56" s="312">
        <f t="shared" si="1"/>
        <v>12000</v>
      </c>
    </row>
    <row r="57" spans="1:7" ht="14.25">
      <c r="A57" s="318">
        <v>3</v>
      </c>
      <c r="B57" s="270"/>
      <c r="C57" s="291"/>
      <c r="D57" s="292" t="s">
        <v>34</v>
      </c>
      <c r="E57" s="297">
        <v>20000</v>
      </c>
      <c r="F57" s="297">
        <v>-8000</v>
      </c>
      <c r="G57" s="297">
        <f t="shared" si="1"/>
        <v>12000</v>
      </c>
    </row>
    <row r="58" spans="1:7" ht="14.25">
      <c r="A58" s="318"/>
      <c r="B58" s="257">
        <v>32</v>
      </c>
      <c r="C58" s="291"/>
      <c r="D58" s="292" t="s">
        <v>39</v>
      </c>
      <c r="E58" s="297">
        <v>20000</v>
      </c>
      <c r="F58" s="297">
        <f>SUM(F59:F59)</f>
        <v>-8000</v>
      </c>
      <c r="G58" s="297">
        <f t="shared" si="1"/>
        <v>12000</v>
      </c>
    </row>
    <row r="59" spans="1:7" ht="14.25">
      <c r="A59" s="319"/>
      <c r="B59" s="270"/>
      <c r="C59" s="295">
        <v>329</v>
      </c>
      <c r="D59" s="296" t="s">
        <v>44</v>
      </c>
      <c r="E59" s="273">
        <v>20000</v>
      </c>
      <c r="F59" s="273">
        <v>-8000</v>
      </c>
      <c r="G59" s="273">
        <f t="shared" si="1"/>
        <v>12000</v>
      </c>
    </row>
    <row r="60" spans="1:7" ht="14.25">
      <c r="A60" s="313"/>
      <c r="B60" s="314"/>
      <c r="C60" s="308"/>
      <c r="D60" s="282" t="s">
        <v>133</v>
      </c>
      <c r="E60" s="300">
        <v>20000</v>
      </c>
      <c r="F60" s="300">
        <f>F62</f>
        <v>5000</v>
      </c>
      <c r="G60" s="300">
        <f t="shared" si="1"/>
        <v>25000</v>
      </c>
    </row>
    <row r="61" spans="1:7" ht="14.25">
      <c r="A61" s="315"/>
      <c r="B61" s="316"/>
      <c r="C61" s="317"/>
      <c r="D61" s="272" t="s">
        <v>15</v>
      </c>
      <c r="E61" s="312">
        <v>20000</v>
      </c>
      <c r="F61" s="312">
        <v>5000</v>
      </c>
      <c r="G61" s="312">
        <f t="shared" si="1"/>
        <v>25000</v>
      </c>
    </row>
    <row r="62" spans="1:7" ht="14.25">
      <c r="A62" s="318">
        <v>3</v>
      </c>
      <c r="B62" s="270"/>
      <c r="C62" s="291"/>
      <c r="D62" s="292" t="s">
        <v>34</v>
      </c>
      <c r="E62" s="297">
        <v>20000</v>
      </c>
      <c r="F62" s="297">
        <v>5000</v>
      </c>
      <c r="G62" s="297">
        <f t="shared" si="1"/>
        <v>25000</v>
      </c>
    </row>
    <row r="63" spans="1:7" ht="14.25">
      <c r="A63" s="318"/>
      <c r="B63" s="257">
        <v>32</v>
      </c>
      <c r="C63" s="291"/>
      <c r="D63" s="292" t="s">
        <v>39</v>
      </c>
      <c r="E63" s="297">
        <v>20000</v>
      </c>
      <c r="F63" s="297">
        <v>5000</v>
      </c>
      <c r="G63" s="297">
        <f t="shared" si="1"/>
        <v>25000</v>
      </c>
    </row>
    <row r="64" spans="1:7" ht="14.25">
      <c r="A64" s="319"/>
      <c r="B64" s="270"/>
      <c r="C64" s="295">
        <v>329</v>
      </c>
      <c r="D64" s="296" t="s">
        <v>44</v>
      </c>
      <c r="E64" s="273">
        <v>20000</v>
      </c>
      <c r="F64" s="273">
        <v>5000</v>
      </c>
      <c r="G64" s="273">
        <f t="shared" si="1"/>
        <v>25000</v>
      </c>
    </row>
    <row r="65" spans="1:7" ht="14.25">
      <c r="A65" s="320"/>
      <c r="B65" s="321"/>
      <c r="C65" s="321"/>
      <c r="D65" s="322" t="s">
        <v>134</v>
      </c>
      <c r="E65" s="323">
        <v>50000</v>
      </c>
      <c r="F65" s="323">
        <f>F67</f>
        <v>-50000</v>
      </c>
      <c r="G65" s="323">
        <f t="shared" si="1"/>
        <v>0</v>
      </c>
    </row>
    <row r="66" spans="1:7" ht="14.25">
      <c r="A66" s="253"/>
      <c r="B66" s="255"/>
      <c r="C66" s="255"/>
      <c r="D66" s="272" t="s">
        <v>163</v>
      </c>
      <c r="E66" s="273">
        <v>50000</v>
      </c>
      <c r="F66" s="273">
        <v>-50000</v>
      </c>
      <c r="G66" s="273">
        <f t="shared" si="1"/>
        <v>0</v>
      </c>
    </row>
    <row r="67" spans="1:7" ht="14.25">
      <c r="A67" s="253">
        <v>3</v>
      </c>
      <c r="B67" s="255"/>
      <c r="C67" s="255"/>
      <c r="D67" s="292" t="s">
        <v>34</v>
      </c>
      <c r="E67" s="273">
        <v>50000</v>
      </c>
      <c r="F67" s="273">
        <v>-50000</v>
      </c>
      <c r="G67" s="273">
        <f t="shared" si="1"/>
        <v>0</v>
      </c>
    </row>
    <row r="68" spans="1:7" ht="14.25">
      <c r="A68" s="253"/>
      <c r="B68" s="255">
        <v>38</v>
      </c>
      <c r="C68" s="255"/>
      <c r="D68" s="272" t="s">
        <v>49</v>
      </c>
      <c r="E68" s="273">
        <v>50000</v>
      </c>
      <c r="F68" s="273">
        <v>-50000</v>
      </c>
      <c r="G68" s="273">
        <f t="shared" si="1"/>
        <v>0</v>
      </c>
    </row>
    <row r="69" spans="1:7" ht="14.25">
      <c r="A69" s="253"/>
      <c r="B69" s="255"/>
      <c r="C69" s="255">
        <v>381</v>
      </c>
      <c r="D69" s="324" t="s">
        <v>50</v>
      </c>
      <c r="E69" s="273">
        <v>50000</v>
      </c>
      <c r="F69" s="273">
        <v>-50000</v>
      </c>
      <c r="G69" s="273">
        <f t="shared" si="1"/>
        <v>0</v>
      </c>
    </row>
    <row r="70" spans="1:7" ht="14.25">
      <c r="A70" s="320"/>
      <c r="B70" s="321"/>
      <c r="C70" s="321"/>
      <c r="D70" s="322" t="s">
        <v>135</v>
      </c>
      <c r="E70" s="323">
        <v>160000</v>
      </c>
      <c r="F70" s="323">
        <f>F72</f>
        <v>-50000</v>
      </c>
      <c r="G70" s="323">
        <f t="shared" si="1"/>
        <v>110000</v>
      </c>
    </row>
    <row r="71" spans="1:7" ht="14.25">
      <c r="A71" s="253"/>
      <c r="B71" s="255"/>
      <c r="C71" s="255"/>
      <c r="D71" s="272" t="s">
        <v>15</v>
      </c>
      <c r="E71" s="273">
        <v>160000</v>
      </c>
      <c r="F71" s="273">
        <v>-50000</v>
      </c>
      <c r="G71" s="273">
        <f t="shared" si="1"/>
        <v>110000</v>
      </c>
    </row>
    <row r="72" spans="1:7" ht="14.25">
      <c r="A72" s="253">
        <v>5</v>
      </c>
      <c r="B72" s="255"/>
      <c r="C72" s="255"/>
      <c r="D72" s="272" t="s">
        <v>97</v>
      </c>
      <c r="E72" s="273">
        <v>160000</v>
      </c>
      <c r="F72" s="273">
        <v>-50000</v>
      </c>
      <c r="G72" s="273">
        <f t="shared" si="1"/>
        <v>110000</v>
      </c>
    </row>
    <row r="73" spans="1:7" ht="14.25">
      <c r="A73" s="253"/>
      <c r="B73" s="255">
        <v>53</v>
      </c>
      <c r="C73" s="255"/>
      <c r="D73" s="272" t="s">
        <v>98</v>
      </c>
      <c r="E73" s="273">
        <v>160000</v>
      </c>
      <c r="F73" s="273">
        <v>-50000</v>
      </c>
      <c r="G73" s="273">
        <f t="shared" si="1"/>
        <v>110000</v>
      </c>
    </row>
    <row r="74" spans="1:7" ht="14.25">
      <c r="A74" s="253"/>
      <c r="B74" s="255"/>
      <c r="C74" s="255">
        <v>532</v>
      </c>
      <c r="D74" s="324" t="s">
        <v>99</v>
      </c>
      <c r="E74" s="273">
        <v>160000</v>
      </c>
      <c r="F74" s="273">
        <v>-50000</v>
      </c>
      <c r="G74" s="273">
        <f t="shared" si="1"/>
        <v>110000</v>
      </c>
    </row>
    <row r="75" spans="1:7" ht="23.25" customHeight="1">
      <c r="A75" s="325"/>
      <c r="B75" s="326"/>
      <c r="C75" s="327"/>
      <c r="D75" s="328" t="s">
        <v>68</v>
      </c>
      <c r="E75" s="329">
        <v>12536842</v>
      </c>
      <c r="F75" s="329">
        <f>F76</f>
        <v>-7750842</v>
      </c>
      <c r="G75" s="329">
        <f t="shared" si="1"/>
        <v>4786000</v>
      </c>
    </row>
    <row r="76" spans="1:7" ht="21" customHeight="1">
      <c r="A76" s="265"/>
      <c r="B76" s="330"/>
      <c r="C76" s="331"/>
      <c r="D76" s="332" t="s">
        <v>69</v>
      </c>
      <c r="E76" s="269">
        <v>12536842</v>
      </c>
      <c r="F76" s="269">
        <f>F78+F109+F164+F221+F294+F324+F337+F354+F378+F405+F415</f>
        <v>-7750842</v>
      </c>
      <c r="G76" s="269">
        <f t="shared" si="1"/>
        <v>4786000</v>
      </c>
    </row>
    <row r="77" spans="1:7" ht="14.25">
      <c r="A77" s="304"/>
      <c r="B77" s="270"/>
      <c r="C77" s="271"/>
      <c r="D77" s="272" t="s">
        <v>66</v>
      </c>
      <c r="E77" s="273"/>
      <c r="F77" s="273"/>
      <c r="G77" s="273"/>
    </row>
    <row r="78" spans="1:7" ht="25.5" customHeight="1">
      <c r="A78" s="333"/>
      <c r="B78" s="334"/>
      <c r="C78" s="276"/>
      <c r="D78" s="277" t="s">
        <v>117</v>
      </c>
      <c r="E78" s="335">
        <v>504000</v>
      </c>
      <c r="F78" s="335">
        <f>F79+F94+F100</f>
        <v>-97500</v>
      </c>
      <c r="G78" s="335">
        <f t="shared" si="1"/>
        <v>406500</v>
      </c>
    </row>
    <row r="79" spans="1:7" ht="19.5" customHeight="1">
      <c r="A79" s="313"/>
      <c r="B79" s="314"/>
      <c r="C79" s="336"/>
      <c r="D79" s="282" t="s">
        <v>113</v>
      </c>
      <c r="E79" s="300">
        <v>375000</v>
      </c>
      <c r="F79" s="300">
        <f>F82</f>
        <v>6000</v>
      </c>
      <c r="G79" s="300">
        <f t="shared" si="1"/>
        <v>381000</v>
      </c>
    </row>
    <row r="80" spans="1:7" ht="14.25">
      <c r="A80" s="304"/>
      <c r="B80" s="270"/>
      <c r="C80" s="286"/>
      <c r="D80" s="272" t="s">
        <v>15</v>
      </c>
      <c r="E80" s="297">
        <v>369000</v>
      </c>
      <c r="F80" s="297">
        <v>0</v>
      </c>
      <c r="G80" s="297">
        <f t="shared" si="1"/>
        <v>369000</v>
      </c>
    </row>
    <row r="81" spans="1:7" ht="14.25">
      <c r="A81" s="304"/>
      <c r="B81" s="270"/>
      <c r="C81" s="286"/>
      <c r="D81" s="272" t="s">
        <v>163</v>
      </c>
      <c r="E81" s="297">
        <v>6000</v>
      </c>
      <c r="F81" s="297">
        <v>0</v>
      </c>
      <c r="G81" s="297">
        <f t="shared" si="1"/>
        <v>6000</v>
      </c>
    </row>
    <row r="82" spans="1:7" ht="14.25">
      <c r="A82" s="256">
        <v>3</v>
      </c>
      <c r="B82" s="257"/>
      <c r="C82" s="291"/>
      <c r="D82" s="292" t="s">
        <v>34</v>
      </c>
      <c r="E82" s="297">
        <v>375000</v>
      </c>
      <c r="F82" s="297">
        <f>F83+F87+F92</f>
        <v>6000</v>
      </c>
      <c r="G82" s="297">
        <f t="shared" si="1"/>
        <v>381000</v>
      </c>
    </row>
    <row r="83" spans="1:7" ht="14.25">
      <c r="A83" s="304"/>
      <c r="B83" s="257">
        <v>31</v>
      </c>
      <c r="C83" s="291"/>
      <c r="D83" s="292" t="s">
        <v>35</v>
      </c>
      <c r="E83" s="297">
        <v>198000</v>
      </c>
      <c r="F83" s="297">
        <f>F84+F85+F86</f>
        <v>1000</v>
      </c>
      <c r="G83" s="297">
        <f aca="true" t="shared" si="2" ref="G83:G114">SUM(E83+F83)</f>
        <v>199000</v>
      </c>
    </row>
    <row r="84" spans="1:7" ht="14.25">
      <c r="A84" s="304"/>
      <c r="B84" s="257"/>
      <c r="C84" s="295">
        <v>311</v>
      </c>
      <c r="D84" s="296" t="s">
        <v>36</v>
      </c>
      <c r="E84" s="273">
        <v>160000</v>
      </c>
      <c r="F84" s="273">
        <v>0</v>
      </c>
      <c r="G84" s="273">
        <f t="shared" si="2"/>
        <v>160000</v>
      </c>
    </row>
    <row r="85" spans="1:7" ht="14.25">
      <c r="A85" s="304"/>
      <c r="B85" s="270"/>
      <c r="C85" s="295">
        <v>312</v>
      </c>
      <c r="D85" s="296" t="s">
        <v>37</v>
      </c>
      <c r="E85" s="273">
        <v>10000</v>
      </c>
      <c r="F85" s="273">
        <v>3000</v>
      </c>
      <c r="G85" s="273">
        <f t="shared" si="2"/>
        <v>13000</v>
      </c>
    </row>
    <row r="86" spans="1:7" ht="14.25">
      <c r="A86" s="304"/>
      <c r="B86" s="257"/>
      <c r="C86" s="295">
        <v>313</v>
      </c>
      <c r="D86" s="296" t="s">
        <v>38</v>
      </c>
      <c r="E86" s="273">
        <v>28000</v>
      </c>
      <c r="F86" s="273">
        <v>-2000</v>
      </c>
      <c r="G86" s="273">
        <f t="shared" si="2"/>
        <v>26000</v>
      </c>
    </row>
    <row r="87" spans="1:7" ht="14.25">
      <c r="A87" s="304"/>
      <c r="B87" s="257">
        <v>32</v>
      </c>
      <c r="C87" s="291"/>
      <c r="D87" s="292" t="s">
        <v>39</v>
      </c>
      <c r="E87" s="297">
        <v>171000</v>
      </c>
      <c r="F87" s="297">
        <f>F88+F89+F90+F91</f>
        <v>4000</v>
      </c>
      <c r="G87" s="297">
        <f t="shared" si="2"/>
        <v>175000</v>
      </c>
    </row>
    <row r="88" spans="1:7" ht="14.25">
      <c r="A88" s="304"/>
      <c r="B88" s="270"/>
      <c r="C88" s="295">
        <v>321</v>
      </c>
      <c r="D88" s="296" t="s">
        <v>40</v>
      </c>
      <c r="E88" s="273">
        <v>5000</v>
      </c>
      <c r="F88" s="273">
        <v>-1000</v>
      </c>
      <c r="G88" s="273">
        <f t="shared" si="2"/>
        <v>4000</v>
      </c>
    </row>
    <row r="89" spans="1:7" ht="14.25">
      <c r="A89" s="304"/>
      <c r="B89" s="270"/>
      <c r="C89" s="295">
        <v>322</v>
      </c>
      <c r="D89" s="296" t="s">
        <v>41</v>
      </c>
      <c r="E89" s="273">
        <v>35000</v>
      </c>
      <c r="F89" s="273">
        <v>0</v>
      </c>
      <c r="G89" s="273">
        <f t="shared" si="2"/>
        <v>35000</v>
      </c>
    </row>
    <row r="90" spans="1:7" ht="14.25">
      <c r="A90" s="304"/>
      <c r="B90" s="270"/>
      <c r="C90" s="295">
        <v>323</v>
      </c>
      <c r="D90" s="296" t="s">
        <v>42</v>
      </c>
      <c r="E90" s="273">
        <v>125000</v>
      </c>
      <c r="F90" s="273">
        <v>5000</v>
      </c>
      <c r="G90" s="273">
        <f t="shared" si="2"/>
        <v>130000</v>
      </c>
    </row>
    <row r="91" spans="1:7" ht="18" customHeight="1">
      <c r="A91" s="304"/>
      <c r="B91" s="270"/>
      <c r="C91" s="295">
        <v>324</v>
      </c>
      <c r="D91" s="296" t="s">
        <v>86</v>
      </c>
      <c r="E91" s="273">
        <v>6000</v>
      </c>
      <c r="F91" s="273">
        <v>0</v>
      </c>
      <c r="G91" s="273">
        <f t="shared" si="2"/>
        <v>6000</v>
      </c>
    </row>
    <row r="92" spans="1:7" ht="14.25">
      <c r="A92" s="304"/>
      <c r="B92" s="257">
        <v>34</v>
      </c>
      <c r="C92" s="291"/>
      <c r="D92" s="292" t="s">
        <v>45</v>
      </c>
      <c r="E92" s="297">
        <v>6000</v>
      </c>
      <c r="F92" s="297">
        <v>1000</v>
      </c>
      <c r="G92" s="297">
        <f t="shared" si="2"/>
        <v>7000</v>
      </c>
    </row>
    <row r="93" spans="1:7" ht="14.25">
      <c r="A93" s="304"/>
      <c r="B93" s="270"/>
      <c r="C93" s="295">
        <v>343</v>
      </c>
      <c r="D93" s="296" t="s">
        <v>46</v>
      </c>
      <c r="E93" s="273">
        <v>6000</v>
      </c>
      <c r="F93" s="273">
        <v>1000</v>
      </c>
      <c r="G93" s="273">
        <f t="shared" si="2"/>
        <v>7000</v>
      </c>
    </row>
    <row r="94" spans="1:7" ht="22.5" customHeight="1">
      <c r="A94" s="337"/>
      <c r="B94" s="338"/>
      <c r="C94" s="339"/>
      <c r="D94" s="340" t="s">
        <v>119</v>
      </c>
      <c r="E94" s="341">
        <v>35000</v>
      </c>
      <c r="F94" s="341">
        <f>F96</f>
        <v>-35000</v>
      </c>
      <c r="G94" s="341">
        <f t="shared" si="2"/>
        <v>0</v>
      </c>
    </row>
    <row r="95" spans="1:7" ht="19.5" customHeight="1">
      <c r="A95" s="315"/>
      <c r="B95" s="316"/>
      <c r="C95" s="317"/>
      <c r="D95" s="272" t="s">
        <v>15</v>
      </c>
      <c r="E95" s="312">
        <v>35000</v>
      </c>
      <c r="F95" s="312">
        <v>-35000</v>
      </c>
      <c r="G95" s="312">
        <f t="shared" si="2"/>
        <v>0</v>
      </c>
    </row>
    <row r="96" spans="1:7" ht="14.25">
      <c r="A96" s="256">
        <v>4</v>
      </c>
      <c r="B96" s="270"/>
      <c r="C96" s="291"/>
      <c r="D96" s="292" t="s">
        <v>52</v>
      </c>
      <c r="E96" s="297">
        <v>35000</v>
      </c>
      <c r="F96" s="297">
        <v>-35000</v>
      </c>
      <c r="G96" s="297">
        <f t="shared" si="2"/>
        <v>0</v>
      </c>
    </row>
    <row r="97" spans="1:7" ht="14.25">
      <c r="A97" s="304"/>
      <c r="B97" s="257">
        <v>42</v>
      </c>
      <c r="C97" s="291"/>
      <c r="D97" s="292" t="s">
        <v>70</v>
      </c>
      <c r="E97" s="297">
        <v>35000</v>
      </c>
      <c r="F97" s="297">
        <v>-35000</v>
      </c>
      <c r="G97" s="297">
        <f t="shared" si="2"/>
        <v>0</v>
      </c>
    </row>
    <row r="98" spans="1:7" ht="14.25">
      <c r="A98" s="304"/>
      <c r="B98" s="270"/>
      <c r="C98" s="295">
        <v>422</v>
      </c>
      <c r="D98" s="296" t="s">
        <v>57</v>
      </c>
      <c r="E98" s="273">
        <v>5000</v>
      </c>
      <c r="F98" s="273">
        <v>-5000</v>
      </c>
      <c r="G98" s="273">
        <f t="shared" si="2"/>
        <v>0</v>
      </c>
    </row>
    <row r="99" spans="1:7" ht="14.25">
      <c r="A99" s="304"/>
      <c r="B99" s="270"/>
      <c r="C99" s="295">
        <v>426</v>
      </c>
      <c r="D99" s="296" t="s">
        <v>58</v>
      </c>
      <c r="E99" s="273">
        <v>30000</v>
      </c>
      <c r="F99" s="273">
        <v>-30000</v>
      </c>
      <c r="G99" s="273">
        <f t="shared" si="2"/>
        <v>0</v>
      </c>
    </row>
    <row r="100" spans="1:7" ht="14.25">
      <c r="A100" s="342"/>
      <c r="B100" s="343"/>
      <c r="C100" s="343"/>
      <c r="D100" s="344" t="s">
        <v>114</v>
      </c>
      <c r="E100" s="300">
        <v>94000</v>
      </c>
      <c r="F100" s="300">
        <f>F102</f>
        <v>-68500</v>
      </c>
      <c r="G100" s="300">
        <f t="shared" si="2"/>
        <v>25500</v>
      </c>
    </row>
    <row r="101" spans="1:7" ht="14.25">
      <c r="A101" s="304"/>
      <c r="B101" s="270"/>
      <c r="C101" s="257"/>
      <c r="D101" s="292" t="s">
        <v>163</v>
      </c>
      <c r="E101" s="297">
        <v>94000</v>
      </c>
      <c r="F101" s="297">
        <v>-68500</v>
      </c>
      <c r="G101" s="273">
        <f t="shared" si="2"/>
        <v>25500</v>
      </c>
    </row>
    <row r="102" spans="1:7" ht="14.25">
      <c r="A102" s="256">
        <v>3</v>
      </c>
      <c r="B102" s="257"/>
      <c r="C102" s="257"/>
      <c r="D102" s="292" t="s">
        <v>34</v>
      </c>
      <c r="E102" s="297">
        <v>94000</v>
      </c>
      <c r="F102" s="297">
        <f>F103+F106</f>
        <v>-68500</v>
      </c>
      <c r="G102" s="297">
        <f t="shared" si="2"/>
        <v>25500</v>
      </c>
    </row>
    <row r="103" spans="1:7" ht="14.25">
      <c r="A103" s="256"/>
      <c r="B103" s="257">
        <v>31</v>
      </c>
      <c r="C103" s="257"/>
      <c r="D103" s="292" t="s">
        <v>35</v>
      </c>
      <c r="E103" s="297">
        <v>91000</v>
      </c>
      <c r="F103" s="297">
        <f>SUM(F104:F105)</f>
        <v>-66500</v>
      </c>
      <c r="G103" s="297">
        <f t="shared" si="2"/>
        <v>24500</v>
      </c>
    </row>
    <row r="104" spans="1:7" ht="14.25">
      <c r="A104" s="304"/>
      <c r="B104" s="270"/>
      <c r="C104" s="270">
        <v>311</v>
      </c>
      <c r="D104" s="296" t="s">
        <v>36</v>
      </c>
      <c r="E104" s="273">
        <v>80000</v>
      </c>
      <c r="F104" s="418">
        <v>-59000</v>
      </c>
      <c r="G104" s="273">
        <f t="shared" si="2"/>
        <v>21000</v>
      </c>
    </row>
    <row r="105" spans="1:7" ht="14.25">
      <c r="A105" s="304"/>
      <c r="B105" s="270"/>
      <c r="C105" s="270">
        <v>313</v>
      </c>
      <c r="D105" s="296" t="s">
        <v>71</v>
      </c>
      <c r="E105" s="273">
        <v>11000</v>
      </c>
      <c r="F105" s="273">
        <v>-7500</v>
      </c>
      <c r="G105" s="273">
        <f t="shared" si="2"/>
        <v>3500</v>
      </c>
    </row>
    <row r="106" spans="1:7" ht="14.25">
      <c r="A106" s="256"/>
      <c r="B106" s="257">
        <v>32</v>
      </c>
      <c r="C106" s="257"/>
      <c r="D106" s="292" t="s">
        <v>39</v>
      </c>
      <c r="E106" s="297">
        <v>3000</v>
      </c>
      <c r="F106" s="297">
        <v>-2000</v>
      </c>
      <c r="G106" s="297">
        <f t="shared" si="2"/>
        <v>1000</v>
      </c>
    </row>
    <row r="107" spans="1:7" ht="14.25">
      <c r="A107" s="304"/>
      <c r="B107" s="270"/>
      <c r="C107" s="270">
        <v>321</v>
      </c>
      <c r="D107" s="296" t="s">
        <v>72</v>
      </c>
      <c r="E107" s="273">
        <v>3000</v>
      </c>
      <c r="F107" s="273">
        <v>-2000</v>
      </c>
      <c r="G107" s="273">
        <f t="shared" si="2"/>
        <v>1000</v>
      </c>
    </row>
    <row r="108" spans="1:7" ht="23.25" customHeight="1">
      <c r="A108" s="304"/>
      <c r="B108" s="270"/>
      <c r="C108" s="270"/>
      <c r="D108" s="272" t="s">
        <v>73</v>
      </c>
      <c r="E108" s="273">
        <v>0</v>
      </c>
      <c r="F108" s="273"/>
      <c r="G108" s="273">
        <f t="shared" si="2"/>
        <v>0</v>
      </c>
    </row>
    <row r="109" spans="1:7" ht="30.75" customHeight="1">
      <c r="A109" s="345"/>
      <c r="B109" s="334"/>
      <c r="C109" s="334"/>
      <c r="D109" s="277" t="s">
        <v>118</v>
      </c>
      <c r="E109" s="346">
        <v>617500</v>
      </c>
      <c r="F109" s="346">
        <f>F110+F117+F123+F128+F135+F141+F147+F153+F158</f>
        <v>49500</v>
      </c>
      <c r="G109" s="346">
        <f t="shared" si="2"/>
        <v>667000</v>
      </c>
    </row>
    <row r="110" spans="1:7" ht="21.75" customHeight="1">
      <c r="A110" s="347"/>
      <c r="B110" s="348"/>
      <c r="C110" s="348"/>
      <c r="D110" s="349" t="s">
        <v>115</v>
      </c>
      <c r="E110" s="350">
        <v>205000</v>
      </c>
      <c r="F110" s="350">
        <f>F113</f>
        <v>-55000</v>
      </c>
      <c r="G110" s="350">
        <f t="shared" si="2"/>
        <v>150000</v>
      </c>
    </row>
    <row r="111" spans="1:7" ht="14.25">
      <c r="A111" s="304"/>
      <c r="B111" s="270"/>
      <c r="C111" s="270"/>
      <c r="D111" s="272" t="s">
        <v>92</v>
      </c>
      <c r="E111" s="297">
        <v>190000</v>
      </c>
      <c r="F111" s="297">
        <v>-40000</v>
      </c>
      <c r="G111" s="297">
        <f t="shared" si="2"/>
        <v>150000</v>
      </c>
    </row>
    <row r="112" spans="1:7" ht="14.25">
      <c r="A112" s="304"/>
      <c r="B112" s="270"/>
      <c r="C112" s="270"/>
      <c r="D112" s="272" t="s">
        <v>94</v>
      </c>
      <c r="E112" s="297">
        <v>15000</v>
      </c>
      <c r="F112" s="297">
        <v>-15000</v>
      </c>
      <c r="G112" s="297">
        <f t="shared" si="2"/>
        <v>0</v>
      </c>
    </row>
    <row r="113" spans="1:7" ht="14.25">
      <c r="A113" s="256">
        <v>3</v>
      </c>
      <c r="B113" s="270"/>
      <c r="C113" s="270"/>
      <c r="D113" s="292" t="s">
        <v>34</v>
      </c>
      <c r="E113" s="297">
        <v>205000</v>
      </c>
      <c r="F113" s="297">
        <f>F114</f>
        <v>-55000</v>
      </c>
      <c r="G113" s="297">
        <f t="shared" si="2"/>
        <v>150000</v>
      </c>
    </row>
    <row r="114" spans="1:7" ht="14.25">
      <c r="A114" s="304"/>
      <c r="B114" s="257">
        <v>32</v>
      </c>
      <c r="C114" s="270"/>
      <c r="D114" s="292" t="s">
        <v>39</v>
      </c>
      <c r="E114" s="297">
        <v>205000</v>
      </c>
      <c r="F114" s="297">
        <f>F115+F116</f>
        <v>-55000</v>
      </c>
      <c r="G114" s="297">
        <f t="shared" si="2"/>
        <v>150000</v>
      </c>
    </row>
    <row r="115" spans="1:7" ht="14.25">
      <c r="A115" s="304"/>
      <c r="B115" s="270"/>
      <c r="C115" s="295">
        <v>322</v>
      </c>
      <c r="D115" s="296" t="s">
        <v>41</v>
      </c>
      <c r="E115" s="273">
        <v>5000</v>
      </c>
      <c r="F115" s="273">
        <v>-5000</v>
      </c>
      <c r="G115" s="273">
        <f aca="true" t="shared" si="3" ref="G115:G146">SUM(E115+F115)</f>
        <v>0</v>
      </c>
    </row>
    <row r="116" spans="1:7" ht="14.25">
      <c r="A116" s="304"/>
      <c r="B116" s="270"/>
      <c r="C116" s="270">
        <v>323</v>
      </c>
      <c r="D116" s="296" t="s">
        <v>42</v>
      </c>
      <c r="E116" s="273">
        <v>200000</v>
      </c>
      <c r="F116" s="273">
        <v>-50000</v>
      </c>
      <c r="G116" s="273">
        <f t="shared" si="3"/>
        <v>150000</v>
      </c>
    </row>
    <row r="117" spans="1:7" ht="20.25" customHeight="1">
      <c r="A117" s="351"/>
      <c r="B117" s="348"/>
      <c r="C117" s="348"/>
      <c r="D117" s="349" t="s">
        <v>129</v>
      </c>
      <c r="E117" s="350">
        <v>35000</v>
      </c>
      <c r="F117" s="350">
        <f>F119</f>
        <v>-10000</v>
      </c>
      <c r="G117" s="350">
        <f t="shared" si="3"/>
        <v>25000</v>
      </c>
    </row>
    <row r="118" spans="1:7" ht="14.25">
      <c r="A118" s="304"/>
      <c r="B118" s="270"/>
      <c r="C118" s="270"/>
      <c r="D118" s="272" t="s">
        <v>15</v>
      </c>
      <c r="E118" s="297">
        <v>35000</v>
      </c>
      <c r="F118" s="297">
        <v>-10000</v>
      </c>
      <c r="G118" s="297">
        <f t="shared" si="3"/>
        <v>25000</v>
      </c>
    </row>
    <row r="119" spans="1:7" ht="14.25">
      <c r="A119" s="256">
        <v>3</v>
      </c>
      <c r="B119" s="270"/>
      <c r="C119" s="270"/>
      <c r="D119" s="292" t="s">
        <v>34</v>
      </c>
      <c r="E119" s="297">
        <v>35000</v>
      </c>
      <c r="F119" s="297">
        <v>-10000</v>
      </c>
      <c r="G119" s="297">
        <f t="shared" si="3"/>
        <v>25000</v>
      </c>
    </row>
    <row r="120" spans="1:7" ht="14.25">
      <c r="A120" s="304"/>
      <c r="B120" s="257">
        <v>32</v>
      </c>
      <c r="C120" s="270"/>
      <c r="D120" s="292" t="s">
        <v>39</v>
      </c>
      <c r="E120" s="297">
        <v>35000</v>
      </c>
      <c r="F120" s="297">
        <v>-10000</v>
      </c>
      <c r="G120" s="297">
        <f t="shared" si="3"/>
        <v>25000</v>
      </c>
    </row>
    <row r="121" spans="1:7" ht="14.25">
      <c r="A121" s="304"/>
      <c r="B121" s="257"/>
      <c r="C121" s="270">
        <v>322</v>
      </c>
      <c r="D121" s="296" t="s">
        <v>41</v>
      </c>
      <c r="E121" s="273">
        <v>5000</v>
      </c>
      <c r="F121" s="273">
        <v>0</v>
      </c>
      <c r="G121" s="273">
        <f t="shared" si="3"/>
        <v>5000</v>
      </c>
    </row>
    <row r="122" spans="1:7" ht="14.25">
      <c r="A122" s="304"/>
      <c r="B122" s="270"/>
      <c r="C122" s="270">
        <v>323</v>
      </c>
      <c r="D122" s="296" t="s">
        <v>42</v>
      </c>
      <c r="E122" s="273">
        <v>30000</v>
      </c>
      <c r="F122" s="273">
        <v>-10000</v>
      </c>
      <c r="G122" s="273">
        <f t="shared" si="3"/>
        <v>20000</v>
      </c>
    </row>
    <row r="123" spans="1:7" ht="22.5" customHeight="1">
      <c r="A123" s="351"/>
      <c r="B123" s="348"/>
      <c r="C123" s="348"/>
      <c r="D123" s="349" t="s">
        <v>136</v>
      </c>
      <c r="E123" s="350">
        <v>60000</v>
      </c>
      <c r="F123" s="350">
        <f>F125</f>
        <v>45000</v>
      </c>
      <c r="G123" s="350">
        <f t="shared" si="3"/>
        <v>105000</v>
      </c>
    </row>
    <row r="124" spans="1:7" ht="14.25">
      <c r="A124" s="304"/>
      <c r="B124" s="270"/>
      <c r="C124" s="270"/>
      <c r="D124" s="272" t="s">
        <v>15</v>
      </c>
      <c r="E124" s="297">
        <v>60000</v>
      </c>
      <c r="F124" s="297">
        <v>45000</v>
      </c>
      <c r="G124" s="297">
        <f t="shared" si="3"/>
        <v>105000</v>
      </c>
    </row>
    <row r="125" spans="1:7" ht="14.25">
      <c r="A125" s="256">
        <v>3</v>
      </c>
      <c r="B125" s="270"/>
      <c r="C125" s="270"/>
      <c r="D125" s="292" t="s">
        <v>34</v>
      </c>
      <c r="E125" s="297">
        <v>60000</v>
      </c>
      <c r="F125" s="297">
        <f>F126</f>
        <v>45000</v>
      </c>
      <c r="G125" s="297">
        <f t="shared" si="3"/>
        <v>105000</v>
      </c>
    </row>
    <row r="126" spans="1:7" ht="14.25">
      <c r="A126" s="304"/>
      <c r="B126" s="257">
        <v>32</v>
      </c>
      <c r="C126" s="270"/>
      <c r="D126" s="292" t="s">
        <v>39</v>
      </c>
      <c r="E126" s="297">
        <v>60000</v>
      </c>
      <c r="F126" s="297">
        <v>45000</v>
      </c>
      <c r="G126" s="297">
        <f t="shared" si="3"/>
        <v>105000</v>
      </c>
    </row>
    <row r="127" spans="1:7" ht="14.25">
      <c r="A127" s="304"/>
      <c r="B127" s="270"/>
      <c r="C127" s="270">
        <v>323</v>
      </c>
      <c r="D127" s="296" t="s">
        <v>42</v>
      </c>
      <c r="E127" s="273">
        <v>60000</v>
      </c>
      <c r="F127" s="273">
        <v>45000</v>
      </c>
      <c r="G127" s="273">
        <f t="shared" si="3"/>
        <v>105000</v>
      </c>
    </row>
    <row r="128" spans="1:7" ht="21" customHeight="1">
      <c r="A128" s="351"/>
      <c r="B128" s="348"/>
      <c r="C128" s="348"/>
      <c r="D128" s="349" t="s">
        <v>137</v>
      </c>
      <c r="E128" s="350">
        <v>42500</v>
      </c>
      <c r="F128" s="350">
        <f>F131</f>
        <v>-17500</v>
      </c>
      <c r="G128" s="350">
        <f t="shared" si="3"/>
        <v>25000</v>
      </c>
    </row>
    <row r="129" spans="1:7" ht="14.25">
      <c r="A129" s="304"/>
      <c r="B129" s="270"/>
      <c r="C129" s="270"/>
      <c r="D129" s="272" t="s">
        <v>92</v>
      </c>
      <c r="E129" s="297">
        <v>0</v>
      </c>
      <c r="F129" s="297">
        <v>0</v>
      </c>
      <c r="G129" s="297">
        <v>0</v>
      </c>
    </row>
    <row r="130" spans="1:7" ht="14.25">
      <c r="A130" s="304"/>
      <c r="B130" s="270"/>
      <c r="C130" s="270"/>
      <c r="D130" s="272" t="s">
        <v>15</v>
      </c>
      <c r="E130" s="297">
        <v>42500</v>
      </c>
      <c r="F130" s="297">
        <v>-17500</v>
      </c>
      <c r="G130" s="297">
        <f t="shared" si="3"/>
        <v>25000</v>
      </c>
    </row>
    <row r="131" spans="1:7" ht="14.25">
      <c r="A131" s="256">
        <v>3</v>
      </c>
      <c r="B131" s="270"/>
      <c r="C131" s="270"/>
      <c r="D131" s="292" t="s">
        <v>34</v>
      </c>
      <c r="E131" s="297">
        <v>42500</v>
      </c>
      <c r="F131" s="297">
        <f>F132</f>
        <v>-17500</v>
      </c>
      <c r="G131" s="297">
        <f t="shared" si="3"/>
        <v>25000</v>
      </c>
    </row>
    <row r="132" spans="1:7" ht="14.25">
      <c r="A132" s="304"/>
      <c r="B132" s="257">
        <v>32</v>
      </c>
      <c r="C132" s="270"/>
      <c r="D132" s="292" t="s">
        <v>39</v>
      </c>
      <c r="E132" s="297">
        <v>42500</v>
      </c>
      <c r="F132" s="297">
        <f>F133+F134</f>
        <v>-17500</v>
      </c>
      <c r="G132" s="297">
        <f t="shared" si="3"/>
        <v>25000</v>
      </c>
    </row>
    <row r="133" spans="1:7" ht="14.25">
      <c r="A133" s="304"/>
      <c r="B133" s="257"/>
      <c r="C133" s="270">
        <v>322</v>
      </c>
      <c r="D133" s="296" t="s">
        <v>41</v>
      </c>
      <c r="E133" s="273">
        <v>15000</v>
      </c>
      <c r="F133" s="287">
        <v>0</v>
      </c>
      <c r="G133" s="273">
        <f t="shared" si="3"/>
        <v>15000</v>
      </c>
    </row>
    <row r="134" spans="1:7" ht="14.25">
      <c r="A134" s="304"/>
      <c r="B134" s="270"/>
      <c r="C134" s="270">
        <v>323</v>
      </c>
      <c r="D134" s="296" t="s">
        <v>42</v>
      </c>
      <c r="E134" s="273">
        <v>27500</v>
      </c>
      <c r="F134" s="273">
        <v>-17500</v>
      </c>
      <c r="G134" s="352">
        <f t="shared" si="3"/>
        <v>10000</v>
      </c>
    </row>
    <row r="135" spans="1:7" ht="21.75" customHeight="1">
      <c r="A135" s="351"/>
      <c r="B135" s="348"/>
      <c r="C135" s="348"/>
      <c r="D135" s="349" t="s">
        <v>138</v>
      </c>
      <c r="E135" s="350">
        <v>90000</v>
      </c>
      <c r="F135" s="350">
        <f>F137</f>
        <v>42000</v>
      </c>
      <c r="G135" s="350">
        <f t="shared" si="3"/>
        <v>132000</v>
      </c>
    </row>
    <row r="136" spans="1:7" ht="14.25">
      <c r="A136" s="304"/>
      <c r="B136" s="270"/>
      <c r="C136" s="270"/>
      <c r="D136" s="272" t="s">
        <v>92</v>
      </c>
      <c r="E136" s="297">
        <v>90000</v>
      </c>
      <c r="F136" s="297">
        <v>42000</v>
      </c>
      <c r="G136" s="297">
        <f t="shared" si="3"/>
        <v>132000</v>
      </c>
    </row>
    <row r="137" spans="1:7" ht="14.25">
      <c r="A137" s="256">
        <v>3</v>
      </c>
      <c r="B137" s="270"/>
      <c r="C137" s="270"/>
      <c r="D137" s="292" t="s">
        <v>34</v>
      </c>
      <c r="E137" s="297">
        <v>90000</v>
      </c>
      <c r="F137" s="297">
        <f>F138</f>
        <v>42000</v>
      </c>
      <c r="G137" s="297">
        <f t="shared" si="3"/>
        <v>132000</v>
      </c>
    </row>
    <row r="138" spans="1:7" ht="14.25">
      <c r="A138" s="304"/>
      <c r="B138" s="257">
        <v>32</v>
      </c>
      <c r="C138" s="270"/>
      <c r="D138" s="292" t="s">
        <v>39</v>
      </c>
      <c r="E138" s="297">
        <v>90000</v>
      </c>
      <c r="F138" s="297">
        <v>42000</v>
      </c>
      <c r="G138" s="297">
        <f t="shared" si="3"/>
        <v>132000</v>
      </c>
    </row>
    <row r="139" spans="1:7" ht="14.25">
      <c r="A139" s="304"/>
      <c r="B139" s="257"/>
      <c r="C139" s="270">
        <v>322</v>
      </c>
      <c r="D139" s="296" t="s">
        <v>41</v>
      </c>
      <c r="E139" s="273">
        <v>2000</v>
      </c>
      <c r="F139" s="287">
        <v>0</v>
      </c>
      <c r="G139" s="273">
        <f t="shared" si="3"/>
        <v>2000</v>
      </c>
    </row>
    <row r="140" spans="1:7" ht="14.25">
      <c r="A140" s="304"/>
      <c r="B140" s="270"/>
      <c r="C140" s="270">
        <v>323</v>
      </c>
      <c r="D140" s="296" t="s">
        <v>42</v>
      </c>
      <c r="E140" s="273">
        <v>88000</v>
      </c>
      <c r="F140" s="287">
        <v>42000</v>
      </c>
      <c r="G140" s="352">
        <f t="shared" si="3"/>
        <v>130000</v>
      </c>
    </row>
    <row r="141" spans="1:7" ht="21" customHeight="1">
      <c r="A141" s="351"/>
      <c r="B141" s="348"/>
      <c r="C141" s="348"/>
      <c r="D141" s="349" t="s">
        <v>139</v>
      </c>
      <c r="E141" s="350">
        <v>90000</v>
      </c>
      <c r="F141" s="350">
        <f>F144</f>
        <v>20000</v>
      </c>
      <c r="G141" s="350">
        <f t="shared" si="3"/>
        <v>110000</v>
      </c>
    </row>
    <row r="142" spans="1:7" ht="14.25">
      <c r="A142" s="304"/>
      <c r="B142" s="270"/>
      <c r="C142" s="270"/>
      <c r="D142" s="272" t="s">
        <v>92</v>
      </c>
      <c r="E142" s="297">
        <v>5000</v>
      </c>
      <c r="F142" s="297">
        <v>20000</v>
      </c>
      <c r="G142" s="297">
        <v>25000</v>
      </c>
    </row>
    <row r="143" spans="1:7" ht="14.25">
      <c r="A143" s="304"/>
      <c r="B143" s="270"/>
      <c r="C143" s="270"/>
      <c r="D143" s="272" t="s">
        <v>163</v>
      </c>
      <c r="E143" s="297">
        <v>85000</v>
      </c>
      <c r="F143" s="297"/>
      <c r="G143" s="297">
        <v>85000</v>
      </c>
    </row>
    <row r="144" spans="1:7" ht="14.25">
      <c r="A144" s="256">
        <v>3</v>
      </c>
      <c r="B144" s="270"/>
      <c r="C144" s="270"/>
      <c r="D144" s="292" t="s">
        <v>34</v>
      </c>
      <c r="E144" s="297">
        <v>90000</v>
      </c>
      <c r="F144" s="297">
        <f>F145</f>
        <v>20000</v>
      </c>
      <c r="G144" s="297">
        <f t="shared" si="3"/>
        <v>110000</v>
      </c>
    </row>
    <row r="145" spans="1:7" ht="14.25">
      <c r="A145" s="304"/>
      <c r="B145" s="257">
        <v>32</v>
      </c>
      <c r="C145" s="270"/>
      <c r="D145" s="292" t="s">
        <v>39</v>
      </c>
      <c r="E145" s="297">
        <v>90000</v>
      </c>
      <c r="F145" s="297">
        <v>20000</v>
      </c>
      <c r="G145" s="297">
        <f t="shared" si="3"/>
        <v>110000</v>
      </c>
    </row>
    <row r="146" spans="1:7" ht="14.25">
      <c r="A146" s="304"/>
      <c r="B146" s="270"/>
      <c r="C146" s="270">
        <v>323</v>
      </c>
      <c r="D146" s="296" t="s">
        <v>42</v>
      </c>
      <c r="E146" s="273">
        <v>90000</v>
      </c>
      <c r="F146" s="273">
        <v>20000</v>
      </c>
      <c r="G146" s="352">
        <f t="shared" si="3"/>
        <v>110000</v>
      </c>
    </row>
    <row r="147" spans="1:7" ht="23.25" customHeight="1">
      <c r="A147" s="351"/>
      <c r="B147" s="348"/>
      <c r="C147" s="348"/>
      <c r="D147" s="349" t="s">
        <v>140</v>
      </c>
      <c r="E147" s="350">
        <v>70000</v>
      </c>
      <c r="F147" s="350">
        <f>F149</f>
        <v>50000</v>
      </c>
      <c r="G147" s="350">
        <f aca="true" t="shared" si="4" ref="G147:G175">SUM(E147+F147)</f>
        <v>120000</v>
      </c>
    </row>
    <row r="148" spans="1:7" ht="14.25">
      <c r="A148" s="304"/>
      <c r="B148" s="270"/>
      <c r="C148" s="270"/>
      <c r="D148" s="272" t="s">
        <v>92</v>
      </c>
      <c r="E148" s="297">
        <v>70000</v>
      </c>
      <c r="F148" s="297">
        <v>50000</v>
      </c>
      <c r="G148" s="297">
        <f t="shared" si="4"/>
        <v>120000</v>
      </c>
    </row>
    <row r="149" spans="1:7" ht="14.25">
      <c r="A149" s="256">
        <v>3</v>
      </c>
      <c r="B149" s="270"/>
      <c r="C149" s="270"/>
      <c r="D149" s="292" t="s">
        <v>34</v>
      </c>
      <c r="E149" s="297">
        <v>70000</v>
      </c>
      <c r="F149" s="297">
        <f>F150</f>
        <v>50000</v>
      </c>
      <c r="G149" s="297">
        <f t="shared" si="4"/>
        <v>120000</v>
      </c>
    </row>
    <row r="150" spans="1:7" ht="14.25">
      <c r="A150" s="304"/>
      <c r="B150" s="257">
        <v>32</v>
      </c>
      <c r="C150" s="270"/>
      <c r="D150" s="292" t="s">
        <v>39</v>
      </c>
      <c r="E150" s="297">
        <v>70000</v>
      </c>
      <c r="F150" s="297">
        <v>50000</v>
      </c>
      <c r="G150" s="297">
        <f t="shared" si="4"/>
        <v>120000</v>
      </c>
    </row>
    <row r="151" spans="1:7" ht="14.25">
      <c r="A151" s="304"/>
      <c r="B151" s="270"/>
      <c r="C151" s="270">
        <v>322</v>
      </c>
      <c r="D151" s="296" t="s">
        <v>41</v>
      </c>
      <c r="E151" s="273">
        <v>50000</v>
      </c>
      <c r="F151" s="287">
        <v>0</v>
      </c>
      <c r="G151" s="352">
        <f t="shared" si="4"/>
        <v>50000</v>
      </c>
    </row>
    <row r="152" spans="1:7" ht="14.25">
      <c r="A152" s="304"/>
      <c r="B152" s="270"/>
      <c r="C152" s="270">
        <v>323</v>
      </c>
      <c r="D152" s="296" t="s">
        <v>42</v>
      </c>
      <c r="E152" s="273">
        <v>20000</v>
      </c>
      <c r="F152" s="273">
        <v>50000</v>
      </c>
      <c r="G152" s="352">
        <f t="shared" si="4"/>
        <v>70000</v>
      </c>
    </row>
    <row r="153" spans="1:7" ht="25.5" customHeight="1">
      <c r="A153" s="351"/>
      <c r="B153" s="348"/>
      <c r="C153" s="348"/>
      <c r="D153" s="349" t="s">
        <v>191</v>
      </c>
      <c r="E153" s="350">
        <v>15000</v>
      </c>
      <c r="F153" s="350">
        <f>F155</f>
        <v>-15000</v>
      </c>
      <c r="G153" s="350">
        <f t="shared" si="4"/>
        <v>0</v>
      </c>
    </row>
    <row r="154" spans="1:7" ht="14.25">
      <c r="A154" s="304"/>
      <c r="B154" s="270"/>
      <c r="C154" s="270"/>
      <c r="D154" s="272" t="s">
        <v>190</v>
      </c>
      <c r="E154" s="297">
        <v>15000</v>
      </c>
      <c r="F154" s="297">
        <v>-15000</v>
      </c>
      <c r="G154" s="297">
        <f t="shared" si="4"/>
        <v>0</v>
      </c>
    </row>
    <row r="155" spans="1:7" ht="14.25">
      <c r="A155" s="256">
        <v>3</v>
      </c>
      <c r="B155" s="270"/>
      <c r="C155" s="270"/>
      <c r="D155" s="292" t="s">
        <v>34</v>
      </c>
      <c r="E155" s="297">
        <v>15000</v>
      </c>
      <c r="F155" s="297">
        <f>F156</f>
        <v>-15000</v>
      </c>
      <c r="G155" s="297">
        <f t="shared" si="4"/>
        <v>0</v>
      </c>
    </row>
    <row r="156" spans="1:7" ht="14.25">
      <c r="A156" s="304"/>
      <c r="B156" s="257">
        <v>32</v>
      </c>
      <c r="C156" s="270"/>
      <c r="D156" s="292" t="s">
        <v>39</v>
      </c>
      <c r="E156" s="297">
        <v>15000</v>
      </c>
      <c r="F156" s="297">
        <v>-15000</v>
      </c>
      <c r="G156" s="297">
        <f t="shared" si="4"/>
        <v>0</v>
      </c>
    </row>
    <row r="157" spans="1:7" ht="14.25">
      <c r="A157" s="304"/>
      <c r="B157" s="270"/>
      <c r="C157" s="270">
        <v>323</v>
      </c>
      <c r="D157" s="296" t="s">
        <v>42</v>
      </c>
      <c r="E157" s="273">
        <v>15000</v>
      </c>
      <c r="F157" s="273">
        <v>-15000</v>
      </c>
      <c r="G157" s="352">
        <f t="shared" si="4"/>
        <v>0</v>
      </c>
    </row>
    <row r="158" spans="1:7" ht="14.25">
      <c r="A158" s="351"/>
      <c r="B158" s="348"/>
      <c r="C158" s="348"/>
      <c r="D158" s="349" t="s">
        <v>141</v>
      </c>
      <c r="E158" s="350">
        <v>10000</v>
      </c>
      <c r="F158" s="350">
        <f>F160</f>
        <v>-10000</v>
      </c>
      <c r="G158" s="350">
        <f t="shared" si="4"/>
        <v>0</v>
      </c>
    </row>
    <row r="159" spans="1:7" ht="14.25">
      <c r="A159" s="304"/>
      <c r="B159" s="270"/>
      <c r="C159" s="270"/>
      <c r="D159" s="272" t="s">
        <v>190</v>
      </c>
      <c r="E159" s="297">
        <v>10000</v>
      </c>
      <c r="F159" s="297">
        <v>-10000</v>
      </c>
      <c r="G159" s="297">
        <f t="shared" si="4"/>
        <v>0</v>
      </c>
    </row>
    <row r="160" spans="1:7" ht="14.25">
      <c r="A160" s="256">
        <v>3</v>
      </c>
      <c r="B160" s="270"/>
      <c r="C160" s="270"/>
      <c r="D160" s="292" t="s">
        <v>34</v>
      </c>
      <c r="E160" s="297">
        <v>10000</v>
      </c>
      <c r="F160" s="297">
        <f>F161</f>
        <v>-10000</v>
      </c>
      <c r="G160" s="297">
        <f t="shared" si="4"/>
        <v>0</v>
      </c>
    </row>
    <row r="161" spans="1:7" ht="14.25">
      <c r="A161" s="304"/>
      <c r="B161" s="257">
        <v>32</v>
      </c>
      <c r="C161" s="270"/>
      <c r="D161" s="292" t="s">
        <v>39</v>
      </c>
      <c r="E161" s="297">
        <v>10000</v>
      </c>
      <c r="F161" s="297">
        <v>-10000</v>
      </c>
      <c r="G161" s="297">
        <f t="shared" si="4"/>
        <v>0</v>
      </c>
    </row>
    <row r="162" spans="1:7" ht="14.25">
      <c r="A162" s="304"/>
      <c r="B162" s="270"/>
      <c r="C162" s="270">
        <v>323</v>
      </c>
      <c r="D162" s="296" t="s">
        <v>42</v>
      </c>
      <c r="E162" s="273">
        <v>10000</v>
      </c>
      <c r="F162" s="273">
        <v>-10000</v>
      </c>
      <c r="G162" s="352">
        <f t="shared" si="4"/>
        <v>0</v>
      </c>
    </row>
    <row r="163" spans="1:7" ht="24.75" customHeight="1">
      <c r="A163" s="304"/>
      <c r="B163" s="270"/>
      <c r="C163" s="270"/>
      <c r="D163" s="272" t="s">
        <v>73</v>
      </c>
      <c r="E163" s="273"/>
      <c r="F163" s="273"/>
      <c r="G163" s="273"/>
    </row>
    <row r="164" spans="1:7" ht="29.25" customHeight="1">
      <c r="A164" s="333"/>
      <c r="B164" s="334"/>
      <c r="C164" s="334"/>
      <c r="D164" s="277" t="s">
        <v>142</v>
      </c>
      <c r="E164" s="346">
        <v>6475000</v>
      </c>
      <c r="F164" s="346">
        <f>F165+F171+F176+F182+F188+F194+F200+F205+F210+F215</f>
        <v>-5635000</v>
      </c>
      <c r="G164" s="346">
        <f t="shared" si="4"/>
        <v>840000</v>
      </c>
    </row>
    <row r="165" spans="1:7" ht="21.75" customHeight="1">
      <c r="A165" s="353"/>
      <c r="B165" s="354"/>
      <c r="C165" s="354"/>
      <c r="D165" s="355" t="s">
        <v>192</v>
      </c>
      <c r="E165" s="356">
        <v>400000</v>
      </c>
      <c r="F165" s="356">
        <f>F168</f>
        <v>-400000</v>
      </c>
      <c r="G165" s="356">
        <f t="shared" si="4"/>
        <v>0</v>
      </c>
    </row>
    <row r="166" spans="1:7" ht="14.25">
      <c r="A166" s="304"/>
      <c r="B166" s="270"/>
      <c r="C166" s="270"/>
      <c r="D166" s="272" t="s">
        <v>164</v>
      </c>
      <c r="E166" s="312">
        <v>380000</v>
      </c>
      <c r="F166" s="312">
        <v>-380000</v>
      </c>
      <c r="G166" s="312">
        <f t="shared" si="4"/>
        <v>0</v>
      </c>
    </row>
    <row r="167" spans="1:7" ht="14.25">
      <c r="A167" s="304"/>
      <c r="B167" s="270"/>
      <c r="C167" s="270"/>
      <c r="D167" s="272" t="s">
        <v>165</v>
      </c>
      <c r="E167" s="312">
        <v>20000</v>
      </c>
      <c r="F167" s="312">
        <v>-20000</v>
      </c>
      <c r="G167" s="312">
        <f t="shared" si="4"/>
        <v>0</v>
      </c>
    </row>
    <row r="168" spans="1:7" ht="14.25">
      <c r="A168" s="256">
        <v>4</v>
      </c>
      <c r="B168" s="270"/>
      <c r="C168" s="270"/>
      <c r="D168" s="292" t="s">
        <v>52</v>
      </c>
      <c r="E168" s="312">
        <v>400000</v>
      </c>
      <c r="F168" s="312">
        <v>-400000</v>
      </c>
      <c r="G168" s="312">
        <f t="shared" si="4"/>
        <v>0</v>
      </c>
    </row>
    <row r="169" spans="1:7" ht="14.25">
      <c r="A169" s="304"/>
      <c r="B169" s="357">
        <v>42</v>
      </c>
      <c r="C169" s="270"/>
      <c r="D169" s="292" t="s">
        <v>74</v>
      </c>
      <c r="E169" s="312">
        <v>400000</v>
      </c>
      <c r="F169" s="312">
        <v>-400000</v>
      </c>
      <c r="G169" s="312">
        <f t="shared" si="4"/>
        <v>0</v>
      </c>
    </row>
    <row r="170" spans="1:7" ht="14.25">
      <c r="A170" s="304"/>
      <c r="B170" s="358"/>
      <c r="C170" s="270">
        <v>421</v>
      </c>
      <c r="D170" s="296" t="s">
        <v>56</v>
      </c>
      <c r="E170" s="352">
        <v>400000</v>
      </c>
      <c r="F170" s="352">
        <v>-400000</v>
      </c>
      <c r="G170" s="352">
        <f t="shared" si="4"/>
        <v>0</v>
      </c>
    </row>
    <row r="171" spans="1:7" ht="17.25" customHeight="1">
      <c r="A171" s="353"/>
      <c r="B171" s="354"/>
      <c r="C171" s="354"/>
      <c r="D171" s="355" t="s">
        <v>174</v>
      </c>
      <c r="E171" s="356">
        <v>400000</v>
      </c>
      <c r="F171" s="356">
        <f>F173</f>
        <v>0</v>
      </c>
      <c r="G171" s="356">
        <f t="shared" si="4"/>
        <v>400000</v>
      </c>
    </row>
    <row r="172" spans="1:7" ht="14.25">
      <c r="A172" s="304"/>
      <c r="B172" s="270"/>
      <c r="C172" s="270"/>
      <c r="D172" s="272" t="s">
        <v>216</v>
      </c>
      <c r="E172" s="312">
        <v>400000</v>
      </c>
      <c r="F172" s="312">
        <v>0</v>
      </c>
      <c r="G172" s="312">
        <f t="shared" si="4"/>
        <v>400000</v>
      </c>
    </row>
    <row r="173" spans="1:7" ht="14.25">
      <c r="A173" s="256">
        <v>4</v>
      </c>
      <c r="B173" s="270"/>
      <c r="C173" s="270"/>
      <c r="D173" s="292" t="s">
        <v>52</v>
      </c>
      <c r="E173" s="312">
        <v>400000</v>
      </c>
      <c r="F173" s="312">
        <f>F174</f>
        <v>0</v>
      </c>
      <c r="G173" s="312">
        <f t="shared" si="4"/>
        <v>400000</v>
      </c>
    </row>
    <row r="174" spans="1:7" ht="14.25">
      <c r="A174" s="304"/>
      <c r="B174" s="257">
        <v>42</v>
      </c>
      <c r="C174" s="270"/>
      <c r="D174" s="292" t="s">
        <v>55</v>
      </c>
      <c r="E174" s="312">
        <v>400000</v>
      </c>
      <c r="F174" s="312">
        <v>0</v>
      </c>
      <c r="G174" s="312">
        <f t="shared" si="4"/>
        <v>400000</v>
      </c>
    </row>
    <row r="175" spans="1:7" ht="14.25">
      <c r="A175" s="304"/>
      <c r="B175" s="270"/>
      <c r="C175" s="270">
        <v>421</v>
      </c>
      <c r="D175" s="296" t="s">
        <v>56</v>
      </c>
      <c r="E175" s="352">
        <v>400000</v>
      </c>
      <c r="F175" s="352">
        <v>0</v>
      </c>
      <c r="G175" s="352">
        <f t="shared" si="4"/>
        <v>400000</v>
      </c>
    </row>
    <row r="176" spans="1:7" ht="15.75" customHeight="1">
      <c r="A176" s="353"/>
      <c r="B176" s="354"/>
      <c r="C176" s="354"/>
      <c r="D176" s="355" t="s">
        <v>143</v>
      </c>
      <c r="E176" s="356">
        <v>25000</v>
      </c>
      <c r="F176" s="356">
        <f>F179</f>
        <v>0</v>
      </c>
      <c r="G176" s="356">
        <f aca="true" t="shared" si="5" ref="G176:G203">SUM(E176+F176)</f>
        <v>25000</v>
      </c>
    </row>
    <row r="177" spans="1:7" ht="15.75" customHeight="1">
      <c r="A177" s="304"/>
      <c r="B177" s="270"/>
      <c r="C177" s="270"/>
      <c r="D177" s="272" t="s">
        <v>164</v>
      </c>
      <c r="E177" s="312">
        <v>24000</v>
      </c>
      <c r="F177" s="312">
        <v>0</v>
      </c>
      <c r="G177" s="312">
        <f t="shared" si="5"/>
        <v>24000</v>
      </c>
    </row>
    <row r="178" spans="1:7" ht="15.75" customHeight="1">
      <c r="A178" s="304"/>
      <c r="B178" s="270"/>
      <c r="C178" s="270"/>
      <c r="D178" s="272" t="s">
        <v>165</v>
      </c>
      <c r="E178" s="312">
        <v>1000</v>
      </c>
      <c r="F178" s="312">
        <v>0</v>
      </c>
      <c r="G178" s="312">
        <f t="shared" si="5"/>
        <v>1000</v>
      </c>
    </row>
    <row r="179" spans="1:7" ht="15.75" customHeight="1">
      <c r="A179" s="256">
        <v>4</v>
      </c>
      <c r="B179" s="270"/>
      <c r="C179" s="270"/>
      <c r="D179" s="292" t="s">
        <v>52</v>
      </c>
      <c r="E179" s="312">
        <v>25000</v>
      </c>
      <c r="F179" s="312">
        <v>0</v>
      </c>
      <c r="G179" s="312">
        <f t="shared" si="5"/>
        <v>25000</v>
      </c>
    </row>
    <row r="180" spans="1:7" ht="15.75" customHeight="1">
      <c r="A180" s="304"/>
      <c r="B180" s="257">
        <v>42</v>
      </c>
      <c r="C180" s="270"/>
      <c r="D180" s="292" t="s">
        <v>55</v>
      </c>
      <c r="E180" s="312">
        <v>25000</v>
      </c>
      <c r="F180" s="312">
        <v>0</v>
      </c>
      <c r="G180" s="312">
        <f t="shared" si="5"/>
        <v>25000</v>
      </c>
    </row>
    <row r="181" spans="1:7" ht="15.75" customHeight="1">
      <c r="A181" s="304"/>
      <c r="B181" s="270"/>
      <c r="C181" s="270">
        <v>426</v>
      </c>
      <c r="D181" s="296" t="s">
        <v>58</v>
      </c>
      <c r="E181" s="352">
        <v>25000</v>
      </c>
      <c r="F181" s="352">
        <v>0</v>
      </c>
      <c r="G181" s="352">
        <f t="shared" si="5"/>
        <v>25000</v>
      </c>
    </row>
    <row r="182" spans="1:7" ht="15.75" customHeight="1">
      <c r="A182" s="353"/>
      <c r="B182" s="354"/>
      <c r="C182" s="354"/>
      <c r="D182" s="355" t="s">
        <v>144</v>
      </c>
      <c r="E182" s="356">
        <v>440000</v>
      </c>
      <c r="F182" s="356">
        <f>F184</f>
        <v>-40000</v>
      </c>
      <c r="G182" s="356">
        <f t="shared" si="5"/>
        <v>400000</v>
      </c>
    </row>
    <row r="183" spans="1:7" ht="15.75" customHeight="1">
      <c r="A183" s="304"/>
      <c r="B183" s="270"/>
      <c r="C183" s="270"/>
      <c r="D183" s="272" t="s">
        <v>216</v>
      </c>
      <c r="E183" s="352">
        <v>440000</v>
      </c>
      <c r="F183" s="352">
        <v>-40000</v>
      </c>
      <c r="G183" s="352">
        <f t="shared" si="5"/>
        <v>400000</v>
      </c>
    </row>
    <row r="184" spans="1:7" ht="15.75" customHeight="1">
      <c r="A184" s="256">
        <v>4</v>
      </c>
      <c r="B184" s="270"/>
      <c r="C184" s="270"/>
      <c r="D184" s="292" t="s">
        <v>52</v>
      </c>
      <c r="E184" s="352">
        <v>440000</v>
      </c>
      <c r="F184" s="352">
        <v>-40000</v>
      </c>
      <c r="G184" s="352">
        <f t="shared" si="5"/>
        <v>400000</v>
      </c>
    </row>
    <row r="185" spans="1:7" ht="15.75" customHeight="1">
      <c r="A185" s="304"/>
      <c r="B185" s="257">
        <v>42</v>
      </c>
      <c r="C185" s="270"/>
      <c r="D185" s="292" t="s">
        <v>53</v>
      </c>
      <c r="E185" s="352">
        <v>440000</v>
      </c>
      <c r="F185" s="352">
        <v>-40000</v>
      </c>
      <c r="G185" s="352">
        <f t="shared" si="5"/>
        <v>400000</v>
      </c>
    </row>
    <row r="186" spans="1:7" ht="15.75" customHeight="1">
      <c r="A186" s="304"/>
      <c r="B186" s="257"/>
      <c r="C186" s="270">
        <v>421</v>
      </c>
      <c r="D186" s="296" t="s">
        <v>56</v>
      </c>
      <c r="E186" s="352">
        <v>400000</v>
      </c>
      <c r="F186" s="352">
        <v>0</v>
      </c>
      <c r="G186" s="352">
        <f t="shared" si="5"/>
        <v>400000</v>
      </c>
    </row>
    <row r="187" spans="1:7" ht="15.75" customHeight="1">
      <c r="A187" s="304"/>
      <c r="B187" s="270"/>
      <c r="C187" s="270">
        <v>422</v>
      </c>
      <c r="D187" s="296" t="s">
        <v>57</v>
      </c>
      <c r="E187" s="352">
        <v>40000</v>
      </c>
      <c r="F187" s="352">
        <v>-40000</v>
      </c>
      <c r="G187" s="352">
        <f t="shared" si="5"/>
        <v>0</v>
      </c>
    </row>
    <row r="188" spans="1:7" ht="24.75" customHeight="1">
      <c r="A188" s="361"/>
      <c r="B188" s="362"/>
      <c r="C188" s="362"/>
      <c r="D188" s="363" t="s">
        <v>175</v>
      </c>
      <c r="E188" s="364">
        <v>350000</v>
      </c>
      <c r="F188" s="364">
        <v>-350000</v>
      </c>
      <c r="G188" s="364">
        <f t="shared" si="5"/>
        <v>0</v>
      </c>
    </row>
    <row r="189" spans="1:7" ht="15.75" customHeight="1">
      <c r="A189" s="253"/>
      <c r="B189" s="255"/>
      <c r="C189" s="255"/>
      <c r="D189" s="272" t="s">
        <v>163</v>
      </c>
      <c r="E189" s="273">
        <v>350000</v>
      </c>
      <c r="F189" s="273">
        <v>-350000</v>
      </c>
      <c r="G189" s="273">
        <f t="shared" si="5"/>
        <v>0</v>
      </c>
    </row>
    <row r="190" spans="1:7" ht="15.75" customHeight="1">
      <c r="A190" s="256">
        <v>4</v>
      </c>
      <c r="B190" s="270"/>
      <c r="C190" s="270"/>
      <c r="D190" s="292" t="s">
        <v>52</v>
      </c>
      <c r="E190" s="273">
        <v>350000</v>
      </c>
      <c r="F190" s="273">
        <v>-350000</v>
      </c>
      <c r="G190" s="273">
        <f t="shared" si="5"/>
        <v>0</v>
      </c>
    </row>
    <row r="191" spans="1:7" ht="15.75" customHeight="1">
      <c r="A191" s="304"/>
      <c r="B191" s="257">
        <v>42</v>
      </c>
      <c r="C191" s="270"/>
      <c r="D191" s="292" t="s">
        <v>55</v>
      </c>
      <c r="E191" s="273">
        <v>350000</v>
      </c>
      <c r="F191" s="273">
        <v>-350000</v>
      </c>
      <c r="G191" s="273">
        <f t="shared" si="5"/>
        <v>0</v>
      </c>
    </row>
    <row r="192" spans="1:7" ht="15.75" customHeight="1">
      <c r="A192" s="304"/>
      <c r="B192" s="257"/>
      <c r="C192" s="270">
        <v>421</v>
      </c>
      <c r="D192" s="296" t="s">
        <v>56</v>
      </c>
      <c r="E192" s="273">
        <v>300000</v>
      </c>
      <c r="F192" s="273">
        <v>-300000</v>
      </c>
      <c r="G192" s="273">
        <f t="shared" si="5"/>
        <v>0</v>
      </c>
    </row>
    <row r="193" spans="1:7" ht="15.75" customHeight="1">
      <c r="A193" s="304"/>
      <c r="B193" s="270"/>
      <c r="C193" s="270">
        <v>426</v>
      </c>
      <c r="D193" s="296" t="s">
        <v>58</v>
      </c>
      <c r="E193" s="273">
        <v>50000</v>
      </c>
      <c r="F193" s="273">
        <v>-50000</v>
      </c>
      <c r="G193" s="273">
        <f t="shared" si="5"/>
        <v>0</v>
      </c>
    </row>
    <row r="194" spans="1:7" ht="29.25" customHeight="1">
      <c r="A194" s="353"/>
      <c r="B194" s="354"/>
      <c r="C194" s="354"/>
      <c r="D194" s="355" t="s">
        <v>177</v>
      </c>
      <c r="E194" s="356">
        <v>80000</v>
      </c>
      <c r="F194" s="356">
        <v>-70000</v>
      </c>
      <c r="G194" s="356">
        <f t="shared" si="5"/>
        <v>10000</v>
      </c>
    </row>
    <row r="195" spans="1:7" ht="15.75" customHeight="1">
      <c r="A195" s="294"/>
      <c r="B195" s="290"/>
      <c r="C195" s="290"/>
      <c r="D195" s="272" t="s">
        <v>15</v>
      </c>
      <c r="E195" s="365">
        <v>80000</v>
      </c>
      <c r="F195" s="365">
        <v>-70000</v>
      </c>
      <c r="G195" s="365">
        <f t="shared" si="5"/>
        <v>10000</v>
      </c>
    </row>
    <row r="196" spans="1:7" ht="15.75" customHeight="1">
      <c r="A196" s="289">
        <v>4</v>
      </c>
      <c r="B196" s="290"/>
      <c r="C196" s="290"/>
      <c r="D196" s="366" t="s">
        <v>52</v>
      </c>
      <c r="E196" s="365">
        <v>80000</v>
      </c>
      <c r="F196" s="365">
        <f>F197</f>
        <v>-70000</v>
      </c>
      <c r="G196" s="365">
        <f t="shared" si="5"/>
        <v>10000</v>
      </c>
    </row>
    <row r="197" spans="1:7" ht="16.5" customHeight="1">
      <c r="A197" s="294"/>
      <c r="B197" s="293">
        <v>42</v>
      </c>
      <c r="C197" s="290"/>
      <c r="D197" s="366" t="s">
        <v>55</v>
      </c>
      <c r="E197" s="365">
        <v>80000</v>
      </c>
      <c r="F197" s="365">
        <v>-70000</v>
      </c>
      <c r="G197" s="365">
        <f t="shared" si="5"/>
        <v>10000</v>
      </c>
    </row>
    <row r="198" spans="1:7" ht="15.75" customHeight="1">
      <c r="A198" s="294"/>
      <c r="B198" s="293"/>
      <c r="C198" s="290">
        <v>421</v>
      </c>
      <c r="D198" s="367" t="s">
        <v>56</v>
      </c>
      <c r="E198" s="368">
        <v>60000</v>
      </c>
      <c r="F198" s="368">
        <v>-50000</v>
      </c>
      <c r="G198" s="368">
        <f t="shared" si="5"/>
        <v>10000</v>
      </c>
    </row>
    <row r="199" spans="1:7" ht="15.75" customHeight="1">
      <c r="A199" s="294"/>
      <c r="B199" s="290"/>
      <c r="C199" s="290">
        <v>426</v>
      </c>
      <c r="D199" s="367" t="s">
        <v>58</v>
      </c>
      <c r="E199" s="368">
        <v>20000</v>
      </c>
      <c r="F199" s="368">
        <v>-20000</v>
      </c>
      <c r="G199" s="368">
        <f t="shared" si="5"/>
        <v>0</v>
      </c>
    </row>
    <row r="200" spans="1:7" ht="15.75" customHeight="1">
      <c r="A200" s="369"/>
      <c r="B200" s="370"/>
      <c r="C200" s="370"/>
      <c r="D200" s="371" t="s">
        <v>186</v>
      </c>
      <c r="E200" s="356">
        <v>30000</v>
      </c>
      <c r="F200" s="356">
        <f>F202</f>
        <v>-25000</v>
      </c>
      <c r="G200" s="356">
        <f t="shared" si="5"/>
        <v>5000</v>
      </c>
    </row>
    <row r="201" spans="1:7" ht="15.75" customHeight="1">
      <c r="A201" s="304"/>
      <c r="B201" s="270"/>
      <c r="C201" s="270"/>
      <c r="D201" s="272" t="s">
        <v>15</v>
      </c>
      <c r="E201" s="297">
        <v>30000</v>
      </c>
      <c r="F201" s="297">
        <v>-25000</v>
      </c>
      <c r="G201" s="297">
        <f t="shared" si="5"/>
        <v>5000</v>
      </c>
    </row>
    <row r="202" spans="1:7" ht="15.75" customHeight="1">
      <c r="A202" s="256">
        <v>4</v>
      </c>
      <c r="B202" s="270"/>
      <c r="C202" s="270"/>
      <c r="D202" s="292" t="s">
        <v>52</v>
      </c>
      <c r="E202" s="297">
        <v>30000</v>
      </c>
      <c r="F202" s="297">
        <f>F203</f>
        <v>-25000</v>
      </c>
      <c r="G202" s="297">
        <f t="shared" si="5"/>
        <v>5000</v>
      </c>
    </row>
    <row r="203" spans="1:7" ht="15.75" customHeight="1">
      <c r="A203" s="304"/>
      <c r="B203" s="257">
        <v>42</v>
      </c>
      <c r="C203" s="270"/>
      <c r="D203" s="292" t="s">
        <v>53</v>
      </c>
      <c r="E203" s="297">
        <v>30000</v>
      </c>
      <c r="F203" s="297">
        <v>-25000</v>
      </c>
      <c r="G203" s="297">
        <f t="shared" si="5"/>
        <v>5000</v>
      </c>
    </row>
    <row r="204" spans="1:7" ht="15.75" customHeight="1">
      <c r="A204" s="304"/>
      <c r="B204" s="270"/>
      <c r="C204" s="270">
        <v>422</v>
      </c>
      <c r="D204" s="296" t="s">
        <v>57</v>
      </c>
      <c r="E204" s="273">
        <v>30000</v>
      </c>
      <c r="F204" s="273">
        <v>-25000</v>
      </c>
      <c r="G204" s="273">
        <f aca="true" t="shared" si="6" ref="G204:G226">SUM(E204+F204)</f>
        <v>5000</v>
      </c>
    </row>
    <row r="205" spans="1:7" ht="22.5" customHeight="1">
      <c r="A205" s="353"/>
      <c r="B205" s="354"/>
      <c r="C205" s="354"/>
      <c r="D205" s="355" t="s">
        <v>166</v>
      </c>
      <c r="E205" s="356">
        <v>50000</v>
      </c>
      <c r="F205" s="356">
        <f>F207</f>
        <v>-50000</v>
      </c>
      <c r="G205" s="356">
        <f t="shared" si="6"/>
        <v>0</v>
      </c>
    </row>
    <row r="206" spans="1:7" ht="15.75" customHeight="1">
      <c r="A206" s="294"/>
      <c r="B206" s="290"/>
      <c r="C206" s="290"/>
      <c r="D206" s="272" t="s">
        <v>163</v>
      </c>
      <c r="E206" s="365">
        <v>50000</v>
      </c>
      <c r="F206" s="365">
        <v>-50000</v>
      </c>
      <c r="G206" s="365">
        <f t="shared" si="6"/>
        <v>0</v>
      </c>
    </row>
    <row r="207" spans="1:7" ht="15.75" customHeight="1">
      <c r="A207" s="289">
        <v>4</v>
      </c>
      <c r="B207" s="290"/>
      <c r="C207" s="290"/>
      <c r="D207" s="366" t="s">
        <v>52</v>
      </c>
      <c r="E207" s="365">
        <v>50000</v>
      </c>
      <c r="F207" s="365">
        <v>-50000</v>
      </c>
      <c r="G207" s="365">
        <f t="shared" si="6"/>
        <v>0</v>
      </c>
    </row>
    <row r="208" spans="1:7" ht="15.75" customHeight="1">
      <c r="A208" s="294"/>
      <c r="B208" s="293">
        <v>42</v>
      </c>
      <c r="C208" s="290"/>
      <c r="D208" s="366" t="s">
        <v>55</v>
      </c>
      <c r="E208" s="365">
        <v>50000</v>
      </c>
      <c r="F208" s="365">
        <v>-50000</v>
      </c>
      <c r="G208" s="365">
        <f t="shared" si="6"/>
        <v>0</v>
      </c>
    </row>
    <row r="209" spans="1:7" ht="15.75" customHeight="1">
      <c r="A209" s="294"/>
      <c r="B209" s="290"/>
      <c r="C209" s="290">
        <v>426</v>
      </c>
      <c r="D209" s="367" t="s">
        <v>58</v>
      </c>
      <c r="E209" s="368">
        <v>50000</v>
      </c>
      <c r="F209" s="368">
        <v>-50000</v>
      </c>
      <c r="G209" s="368">
        <f t="shared" si="6"/>
        <v>0</v>
      </c>
    </row>
    <row r="210" spans="1:7" ht="15.75" customHeight="1">
      <c r="A210" s="369"/>
      <c r="B210" s="370"/>
      <c r="C210" s="370"/>
      <c r="D210" s="371" t="s">
        <v>170</v>
      </c>
      <c r="E210" s="356">
        <v>900000</v>
      </c>
      <c r="F210" s="356">
        <f>F212</f>
        <v>-900000</v>
      </c>
      <c r="G210" s="356">
        <f t="shared" si="6"/>
        <v>0</v>
      </c>
    </row>
    <row r="211" spans="1:7" ht="15.75" customHeight="1">
      <c r="A211" s="304"/>
      <c r="B211" s="270"/>
      <c r="C211" s="270"/>
      <c r="D211" s="272" t="s">
        <v>163</v>
      </c>
      <c r="E211" s="297">
        <v>900000</v>
      </c>
      <c r="F211" s="297">
        <v>-900000</v>
      </c>
      <c r="G211" s="297">
        <f t="shared" si="6"/>
        <v>0</v>
      </c>
    </row>
    <row r="212" spans="1:7" ht="15.75" customHeight="1">
      <c r="A212" s="256">
        <v>4</v>
      </c>
      <c r="B212" s="270"/>
      <c r="C212" s="270"/>
      <c r="D212" s="292" t="s">
        <v>52</v>
      </c>
      <c r="E212" s="297">
        <v>900000</v>
      </c>
      <c r="F212" s="297">
        <f>F213</f>
        <v>-900000</v>
      </c>
      <c r="G212" s="297">
        <f t="shared" si="6"/>
        <v>0</v>
      </c>
    </row>
    <row r="213" spans="1:7" ht="15.75" customHeight="1">
      <c r="A213" s="304"/>
      <c r="B213" s="257">
        <v>42</v>
      </c>
      <c r="C213" s="270"/>
      <c r="D213" s="292" t="s">
        <v>53</v>
      </c>
      <c r="E213" s="297">
        <v>900000</v>
      </c>
      <c r="F213" s="297">
        <v>-900000</v>
      </c>
      <c r="G213" s="297">
        <f t="shared" si="6"/>
        <v>0</v>
      </c>
    </row>
    <row r="214" spans="1:7" ht="15.75" customHeight="1">
      <c r="A214" s="304"/>
      <c r="B214" s="270"/>
      <c r="C214" s="270">
        <v>421</v>
      </c>
      <c r="D214" s="296" t="s">
        <v>56</v>
      </c>
      <c r="E214" s="273">
        <v>900000</v>
      </c>
      <c r="F214" s="273">
        <v>-900000</v>
      </c>
      <c r="G214" s="273">
        <f t="shared" si="6"/>
        <v>0</v>
      </c>
    </row>
    <row r="215" spans="1:7" ht="15.75" customHeight="1">
      <c r="A215" s="369"/>
      <c r="B215" s="370"/>
      <c r="C215" s="370"/>
      <c r="D215" s="371" t="s">
        <v>169</v>
      </c>
      <c r="E215" s="356">
        <v>3800000</v>
      </c>
      <c r="F215" s="356">
        <f>F217</f>
        <v>-3800000</v>
      </c>
      <c r="G215" s="356">
        <f t="shared" si="6"/>
        <v>0</v>
      </c>
    </row>
    <row r="216" spans="1:7" ht="15.75" customHeight="1">
      <c r="A216" s="304"/>
      <c r="B216" s="270"/>
      <c r="C216" s="270"/>
      <c r="D216" s="272" t="s">
        <v>163</v>
      </c>
      <c r="E216" s="297">
        <v>3800000</v>
      </c>
      <c r="F216" s="297">
        <v>-3800000</v>
      </c>
      <c r="G216" s="297">
        <f t="shared" si="6"/>
        <v>0</v>
      </c>
    </row>
    <row r="217" spans="1:7" ht="15.75" customHeight="1">
      <c r="A217" s="256">
        <v>4</v>
      </c>
      <c r="B217" s="270"/>
      <c r="C217" s="270"/>
      <c r="D217" s="292" t="s">
        <v>52</v>
      </c>
      <c r="E217" s="297">
        <v>3800000</v>
      </c>
      <c r="F217" s="297">
        <f>F218</f>
        <v>-3800000</v>
      </c>
      <c r="G217" s="297">
        <f t="shared" si="6"/>
        <v>0</v>
      </c>
    </row>
    <row r="218" spans="1:7" ht="15.75" customHeight="1">
      <c r="A218" s="304"/>
      <c r="B218" s="257">
        <v>42</v>
      </c>
      <c r="C218" s="270"/>
      <c r="D218" s="292" t="s">
        <v>53</v>
      </c>
      <c r="E218" s="297">
        <v>3800000</v>
      </c>
      <c r="F218" s="297">
        <v>-3800000</v>
      </c>
      <c r="G218" s="297">
        <f t="shared" si="6"/>
        <v>0</v>
      </c>
    </row>
    <row r="219" spans="1:7" ht="15.75" customHeight="1">
      <c r="A219" s="304"/>
      <c r="B219" s="270"/>
      <c r="C219" s="270">
        <v>421</v>
      </c>
      <c r="D219" s="296" t="s">
        <v>56</v>
      </c>
      <c r="E219" s="273">
        <v>3800000</v>
      </c>
      <c r="F219" s="273">
        <v>-3800000</v>
      </c>
      <c r="G219" s="273">
        <f t="shared" si="6"/>
        <v>0</v>
      </c>
    </row>
    <row r="220" spans="1:7" ht="23.25" customHeight="1">
      <c r="A220" s="304"/>
      <c r="B220" s="270"/>
      <c r="C220" s="270"/>
      <c r="D220" s="272" t="s">
        <v>73</v>
      </c>
      <c r="E220" s="273"/>
      <c r="F220" s="273"/>
      <c r="G220" s="273"/>
    </row>
    <row r="221" spans="1:7" ht="36" customHeight="1">
      <c r="A221" s="333"/>
      <c r="B221" s="334"/>
      <c r="C221" s="334"/>
      <c r="D221" s="277" t="s">
        <v>145</v>
      </c>
      <c r="E221" s="346">
        <v>2312642</v>
      </c>
      <c r="F221" s="346">
        <f>F222+F227+F232+F238+F243+F251+F256+F261+F266+F271+F279+F287</f>
        <v>-933642</v>
      </c>
      <c r="G221" s="346">
        <f t="shared" si="6"/>
        <v>1379000</v>
      </c>
    </row>
    <row r="222" spans="1:7" ht="27.75" customHeight="1">
      <c r="A222" s="369"/>
      <c r="B222" s="372"/>
      <c r="C222" s="372"/>
      <c r="D222" s="371" t="s">
        <v>178</v>
      </c>
      <c r="E222" s="373">
        <v>850000</v>
      </c>
      <c r="F222" s="373">
        <f>F224</f>
        <v>-400000</v>
      </c>
      <c r="G222" s="373">
        <f t="shared" si="6"/>
        <v>450000</v>
      </c>
    </row>
    <row r="223" spans="1:7" ht="15.75" customHeight="1">
      <c r="A223" s="304"/>
      <c r="B223" s="270"/>
      <c r="C223" s="270"/>
      <c r="D223" s="272" t="s">
        <v>164</v>
      </c>
      <c r="E223" s="297">
        <v>850000</v>
      </c>
      <c r="F223" s="297">
        <v>-400000</v>
      </c>
      <c r="G223" s="297">
        <f t="shared" si="6"/>
        <v>450000</v>
      </c>
    </row>
    <row r="224" spans="1:7" ht="15.75" customHeight="1">
      <c r="A224" s="374">
        <v>4</v>
      </c>
      <c r="B224" s="375"/>
      <c r="C224" s="375"/>
      <c r="D224" s="376" t="s">
        <v>52</v>
      </c>
      <c r="E224" s="377">
        <v>850000</v>
      </c>
      <c r="F224" s="377">
        <f>F225</f>
        <v>-400000</v>
      </c>
      <c r="G224" s="377">
        <f t="shared" si="6"/>
        <v>450000</v>
      </c>
    </row>
    <row r="225" spans="1:7" ht="15.75" customHeight="1">
      <c r="A225" s="378"/>
      <c r="B225" s="379">
        <v>42</v>
      </c>
      <c r="C225" s="380"/>
      <c r="D225" s="381" t="s">
        <v>53</v>
      </c>
      <c r="E225" s="382">
        <v>850000</v>
      </c>
      <c r="F225" s="382">
        <v>-400000</v>
      </c>
      <c r="G225" s="382">
        <f t="shared" si="6"/>
        <v>450000</v>
      </c>
    </row>
    <row r="226" spans="1:7" ht="15.75" customHeight="1">
      <c r="A226" s="378"/>
      <c r="B226" s="380"/>
      <c r="C226" s="380">
        <v>421</v>
      </c>
      <c r="D226" s="383" t="s">
        <v>56</v>
      </c>
      <c r="E226" s="384">
        <v>850000</v>
      </c>
      <c r="F226" s="384">
        <v>-400000</v>
      </c>
      <c r="G226" s="384">
        <f t="shared" si="6"/>
        <v>450000</v>
      </c>
    </row>
    <row r="227" spans="1:7" ht="29.25" customHeight="1">
      <c r="A227" s="369"/>
      <c r="B227" s="370"/>
      <c r="C227" s="370"/>
      <c r="D227" s="371" t="s">
        <v>179</v>
      </c>
      <c r="E227" s="356">
        <v>130000</v>
      </c>
      <c r="F227" s="356">
        <f>F229</f>
        <v>-70000</v>
      </c>
      <c r="G227" s="356">
        <f aca="true" t="shared" si="7" ref="G227:G237">SUM(E227+F227)</f>
        <v>60000</v>
      </c>
    </row>
    <row r="228" spans="1:7" ht="15.75" customHeight="1">
      <c r="A228" s="304"/>
      <c r="B228" s="270"/>
      <c r="C228" s="270"/>
      <c r="D228" s="272" t="s">
        <v>164</v>
      </c>
      <c r="E228" s="297">
        <v>130000</v>
      </c>
      <c r="F228" s="297">
        <v>-70000</v>
      </c>
      <c r="G228" s="297">
        <f t="shared" si="7"/>
        <v>60000</v>
      </c>
    </row>
    <row r="229" spans="1:7" ht="15.75" customHeight="1">
      <c r="A229" s="256">
        <v>4</v>
      </c>
      <c r="B229" s="270"/>
      <c r="C229" s="270"/>
      <c r="D229" s="292" t="s">
        <v>52</v>
      </c>
      <c r="E229" s="297">
        <v>130000</v>
      </c>
      <c r="F229" s="297">
        <f>SUM(F230)</f>
        <v>-70000</v>
      </c>
      <c r="G229" s="297">
        <f t="shared" si="7"/>
        <v>60000</v>
      </c>
    </row>
    <row r="230" spans="1:7" ht="15.75" customHeight="1">
      <c r="A230" s="304"/>
      <c r="B230" s="257">
        <v>42</v>
      </c>
      <c r="C230" s="270"/>
      <c r="D230" s="292" t="s">
        <v>53</v>
      </c>
      <c r="E230" s="297">
        <v>130000</v>
      </c>
      <c r="F230" s="297">
        <v>-70000</v>
      </c>
      <c r="G230" s="297">
        <f t="shared" si="7"/>
        <v>60000</v>
      </c>
    </row>
    <row r="231" spans="1:7" ht="15.75" customHeight="1">
      <c r="A231" s="304"/>
      <c r="B231" s="270"/>
      <c r="C231" s="270">
        <v>421</v>
      </c>
      <c r="D231" s="296" t="s">
        <v>56</v>
      </c>
      <c r="E231" s="273">
        <v>130000</v>
      </c>
      <c r="F231" s="273">
        <v>-70000</v>
      </c>
      <c r="G231" s="273">
        <f t="shared" si="7"/>
        <v>60000</v>
      </c>
    </row>
    <row r="232" spans="1:7" ht="22.5" customHeight="1">
      <c r="A232" s="385"/>
      <c r="B232" s="386"/>
      <c r="C232" s="386"/>
      <c r="D232" s="387" t="s">
        <v>211</v>
      </c>
      <c r="E232" s="388">
        <v>94000</v>
      </c>
      <c r="F232" s="388">
        <f>F234</f>
        <v>17500</v>
      </c>
      <c r="G232" s="388">
        <f t="shared" si="7"/>
        <v>111500</v>
      </c>
    </row>
    <row r="233" spans="1:7" ht="15.75" customHeight="1">
      <c r="A233" s="304"/>
      <c r="B233" s="270"/>
      <c r="C233" s="270"/>
      <c r="D233" s="272" t="s">
        <v>15</v>
      </c>
      <c r="E233" s="297">
        <v>94000</v>
      </c>
      <c r="F233" s="297">
        <v>17500</v>
      </c>
      <c r="G233" s="297">
        <f t="shared" si="7"/>
        <v>111500</v>
      </c>
    </row>
    <row r="234" spans="1:7" ht="15.75" customHeight="1">
      <c r="A234" s="256">
        <v>3</v>
      </c>
      <c r="B234" s="270"/>
      <c r="C234" s="270"/>
      <c r="D234" s="292" t="s">
        <v>34</v>
      </c>
      <c r="E234" s="297">
        <v>94000</v>
      </c>
      <c r="F234" s="297">
        <v>17500</v>
      </c>
      <c r="G234" s="297">
        <f t="shared" si="7"/>
        <v>111500</v>
      </c>
    </row>
    <row r="235" spans="1:7" ht="15.75" customHeight="1">
      <c r="A235" s="304"/>
      <c r="B235" s="257">
        <v>32</v>
      </c>
      <c r="C235" s="270"/>
      <c r="D235" s="292" t="s">
        <v>39</v>
      </c>
      <c r="E235" s="297">
        <v>94000</v>
      </c>
      <c r="F235" s="297">
        <f>SUM(F236+F237)</f>
        <v>17500</v>
      </c>
      <c r="G235" s="297">
        <f t="shared" si="7"/>
        <v>111500</v>
      </c>
    </row>
    <row r="236" spans="1:7" ht="15.75" customHeight="1">
      <c r="A236" s="304"/>
      <c r="B236" s="270"/>
      <c r="C236" s="270">
        <v>322</v>
      </c>
      <c r="D236" s="296" t="s">
        <v>41</v>
      </c>
      <c r="E236" s="273">
        <v>30000</v>
      </c>
      <c r="F236" s="273">
        <v>17500</v>
      </c>
      <c r="G236" s="273">
        <f t="shared" si="7"/>
        <v>47500</v>
      </c>
    </row>
    <row r="237" spans="1:7" ht="15.75" customHeight="1">
      <c r="A237" s="304"/>
      <c r="B237" s="270"/>
      <c r="C237" s="270">
        <v>323</v>
      </c>
      <c r="D237" s="296" t="s">
        <v>42</v>
      </c>
      <c r="E237" s="273">
        <v>64000</v>
      </c>
      <c r="F237" s="287">
        <v>0</v>
      </c>
      <c r="G237" s="273">
        <f t="shared" si="7"/>
        <v>64000</v>
      </c>
    </row>
    <row r="238" spans="1:7" ht="15.75" customHeight="1">
      <c r="A238" s="369"/>
      <c r="B238" s="370"/>
      <c r="C238" s="370"/>
      <c r="D238" s="371" t="s">
        <v>180</v>
      </c>
      <c r="E238" s="356">
        <v>70000</v>
      </c>
      <c r="F238" s="356">
        <f>F240</f>
        <v>-70000</v>
      </c>
      <c r="G238" s="356">
        <f aca="true" t="shared" si="8" ref="G238:G264">SUM(E238+F238)</f>
        <v>0</v>
      </c>
    </row>
    <row r="239" spans="1:7" ht="15.75" customHeight="1">
      <c r="A239" s="304"/>
      <c r="B239" s="270"/>
      <c r="C239" s="270"/>
      <c r="D239" s="272" t="s">
        <v>164</v>
      </c>
      <c r="E239" s="297">
        <v>70000</v>
      </c>
      <c r="F239" s="297">
        <v>-70000</v>
      </c>
      <c r="G239" s="297">
        <f t="shared" si="8"/>
        <v>0</v>
      </c>
    </row>
    <row r="240" spans="1:7" ht="15.75" customHeight="1">
      <c r="A240" s="256">
        <v>4</v>
      </c>
      <c r="B240" s="270"/>
      <c r="C240" s="270"/>
      <c r="D240" s="292" t="s">
        <v>52</v>
      </c>
      <c r="E240" s="297">
        <v>70000</v>
      </c>
      <c r="F240" s="297">
        <f>F241</f>
        <v>-70000</v>
      </c>
      <c r="G240" s="297">
        <f t="shared" si="8"/>
        <v>0</v>
      </c>
    </row>
    <row r="241" spans="1:7" ht="15.75" customHeight="1">
      <c r="A241" s="304"/>
      <c r="B241" s="257">
        <v>42</v>
      </c>
      <c r="C241" s="270"/>
      <c r="D241" s="292" t="s">
        <v>53</v>
      </c>
      <c r="E241" s="297">
        <v>70000</v>
      </c>
      <c r="F241" s="297">
        <v>-70000</v>
      </c>
      <c r="G241" s="297">
        <f t="shared" si="8"/>
        <v>0</v>
      </c>
    </row>
    <row r="242" spans="1:7" ht="15.75" customHeight="1">
      <c r="A242" s="304"/>
      <c r="B242" s="270"/>
      <c r="C242" s="270">
        <v>422</v>
      </c>
      <c r="D242" s="296" t="s">
        <v>57</v>
      </c>
      <c r="E242" s="273">
        <v>70000</v>
      </c>
      <c r="F242" s="273">
        <v>-70000</v>
      </c>
      <c r="G242" s="273">
        <f t="shared" si="8"/>
        <v>0</v>
      </c>
    </row>
    <row r="243" spans="1:7" ht="21" customHeight="1">
      <c r="A243" s="361"/>
      <c r="B243" s="362"/>
      <c r="C243" s="362"/>
      <c r="D243" s="363" t="s">
        <v>181</v>
      </c>
      <c r="E243" s="364">
        <v>60000</v>
      </c>
      <c r="F243" s="364">
        <f>SUM(F245+F248)</f>
        <v>-50000</v>
      </c>
      <c r="G243" s="364">
        <f t="shared" si="8"/>
        <v>10000</v>
      </c>
    </row>
    <row r="244" spans="1:7" ht="15.75" customHeight="1">
      <c r="A244" s="253"/>
      <c r="B244" s="255"/>
      <c r="C244" s="255"/>
      <c r="D244" s="272" t="s">
        <v>164</v>
      </c>
      <c r="E244" s="273">
        <v>60000</v>
      </c>
      <c r="F244" s="273">
        <v>-50000</v>
      </c>
      <c r="G244" s="273">
        <f t="shared" si="8"/>
        <v>10000</v>
      </c>
    </row>
    <row r="245" spans="1:7" ht="15.75" customHeight="1">
      <c r="A245" s="256">
        <v>3</v>
      </c>
      <c r="B245" s="270"/>
      <c r="C245" s="270"/>
      <c r="D245" s="292" t="s">
        <v>34</v>
      </c>
      <c r="E245" s="297">
        <v>40000</v>
      </c>
      <c r="F245" s="297">
        <v>-30000</v>
      </c>
      <c r="G245" s="297">
        <f t="shared" si="8"/>
        <v>10000</v>
      </c>
    </row>
    <row r="246" spans="1:7" ht="15.75" customHeight="1">
      <c r="A246" s="304"/>
      <c r="B246" s="257">
        <v>32</v>
      </c>
      <c r="C246" s="270"/>
      <c r="D246" s="292" t="s">
        <v>39</v>
      </c>
      <c r="E246" s="297">
        <v>40000</v>
      </c>
      <c r="F246" s="297">
        <v>-30000</v>
      </c>
      <c r="G246" s="297">
        <f t="shared" si="8"/>
        <v>10000</v>
      </c>
    </row>
    <row r="247" spans="1:7" ht="15.75" customHeight="1">
      <c r="A247" s="304"/>
      <c r="B247" s="270"/>
      <c r="C247" s="270">
        <v>323</v>
      </c>
      <c r="D247" s="296" t="s">
        <v>42</v>
      </c>
      <c r="E247" s="273">
        <v>40000</v>
      </c>
      <c r="F247" s="273">
        <v>-30000</v>
      </c>
      <c r="G247" s="273">
        <f t="shared" si="8"/>
        <v>10000</v>
      </c>
    </row>
    <row r="248" spans="1:7" ht="15.75" customHeight="1">
      <c r="A248" s="256">
        <v>4</v>
      </c>
      <c r="B248" s="270"/>
      <c r="C248" s="270"/>
      <c r="D248" s="292" t="s">
        <v>52</v>
      </c>
      <c r="E248" s="297">
        <v>20000</v>
      </c>
      <c r="F248" s="297">
        <v>-20000</v>
      </c>
      <c r="G248" s="297">
        <f t="shared" si="8"/>
        <v>0</v>
      </c>
    </row>
    <row r="249" spans="1:7" ht="15.75" customHeight="1">
      <c r="A249" s="304"/>
      <c r="B249" s="257">
        <v>42</v>
      </c>
      <c r="C249" s="270"/>
      <c r="D249" s="292" t="s">
        <v>53</v>
      </c>
      <c r="E249" s="297">
        <v>20000</v>
      </c>
      <c r="F249" s="297">
        <v>-20000</v>
      </c>
      <c r="G249" s="297">
        <f t="shared" si="8"/>
        <v>0</v>
      </c>
    </row>
    <row r="250" spans="1:7" ht="15.75" customHeight="1">
      <c r="A250" s="304"/>
      <c r="B250" s="270"/>
      <c r="C250" s="270">
        <v>422</v>
      </c>
      <c r="D250" s="296" t="s">
        <v>57</v>
      </c>
      <c r="E250" s="273">
        <v>20000</v>
      </c>
      <c r="F250" s="273">
        <v>-20000</v>
      </c>
      <c r="G250" s="273">
        <f t="shared" si="8"/>
        <v>0</v>
      </c>
    </row>
    <row r="251" spans="1:7" ht="27" customHeight="1">
      <c r="A251" s="389"/>
      <c r="B251" s="390"/>
      <c r="C251" s="390"/>
      <c r="D251" s="391" t="s">
        <v>182</v>
      </c>
      <c r="E251" s="392">
        <v>200000</v>
      </c>
      <c r="F251" s="392">
        <f>F253</f>
        <v>-200000</v>
      </c>
      <c r="G251" s="392">
        <f t="shared" si="8"/>
        <v>0</v>
      </c>
    </row>
    <row r="252" spans="1:7" ht="15.75" customHeight="1">
      <c r="A252" s="304"/>
      <c r="B252" s="270"/>
      <c r="C252" s="270"/>
      <c r="D252" s="272" t="s">
        <v>209</v>
      </c>
      <c r="E252" s="297">
        <v>200000</v>
      </c>
      <c r="F252" s="297">
        <v>-200000</v>
      </c>
      <c r="G252" s="297">
        <f t="shared" si="8"/>
        <v>0</v>
      </c>
    </row>
    <row r="253" spans="1:7" ht="15.75" customHeight="1">
      <c r="A253" s="256">
        <v>4</v>
      </c>
      <c r="B253" s="270"/>
      <c r="C253" s="270"/>
      <c r="D253" s="292" t="s">
        <v>52</v>
      </c>
      <c r="E253" s="297">
        <v>200000</v>
      </c>
      <c r="F253" s="297">
        <f>SUM(F254)</f>
        <v>-200000</v>
      </c>
      <c r="G253" s="297">
        <f t="shared" si="8"/>
        <v>0</v>
      </c>
    </row>
    <row r="254" spans="1:7" ht="15.75" customHeight="1">
      <c r="A254" s="256"/>
      <c r="B254" s="257">
        <v>41</v>
      </c>
      <c r="C254" s="270"/>
      <c r="D254" s="359" t="s">
        <v>212</v>
      </c>
      <c r="E254" s="297">
        <v>200000</v>
      </c>
      <c r="F254" s="297">
        <v>-200000</v>
      </c>
      <c r="G254" s="297">
        <f t="shared" si="8"/>
        <v>0</v>
      </c>
    </row>
    <row r="255" spans="1:7" ht="15.75" customHeight="1">
      <c r="A255" s="256"/>
      <c r="B255" s="270"/>
      <c r="C255" s="270">
        <v>411</v>
      </c>
      <c r="D255" s="360" t="s">
        <v>75</v>
      </c>
      <c r="E255" s="273">
        <v>200000</v>
      </c>
      <c r="F255" s="273">
        <v>-200000</v>
      </c>
      <c r="G255" s="273">
        <f t="shared" si="8"/>
        <v>0</v>
      </c>
    </row>
    <row r="256" spans="1:7" ht="26.25" customHeight="1">
      <c r="A256" s="393"/>
      <c r="B256" s="394"/>
      <c r="C256" s="394"/>
      <c r="D256" s="395" t="s">
        <v>187</v>
      </c>
      <c r="E256" s="396">
        <v>100000</v>
      </c>
      <c r="F256" s="396">
        <f>F258</f>
        <v>-100000</v>
      </c>
      <c r="G256" s="396">
        <f t="shared" si="8"/>
        <v>0</v>
      </c>
    </row>
    <row r="257" spans="1:7" ht="15.75" customHeight="1">
      <c r="A257" s="304"/>
      <c r="B257" s="270"/>
      <c r="C257" s="270"/>
      <c r="D257" s="272" t="s">
        <v>210</v>
      </c>
      <c r="E257" s="297">
        <v>100000</v>
      </c>
      <c r="F257" s="297">
        <v>-100000</v>
      </c>
      <c r="G257" s="297">
        <f t="shared" si="8"/>
        <v>0</v>
      </c>
    </row>
    <row r="258" spans="1:7" ht="15.75" customHeight="1">
      <c r="A258" s="256">
        <v>4</v>
      </c>
      <c r="B258" s="270"/>
      <c r="C258" s="270"/>
      <c r="D258" s="292" t="s">
        <v>52</v>
      </c>
      <c r="E258" s="297">
        <v>100000</v>
      </c>
      <c r="F258" s="297">
        <f>F259</f>
        <v>-100000</v>
      </c>
      <c r="G258" s="297">
        <f t="shared" si="8"/>
        <v>0</v>
      </c>
    </row>
    <row r="259" spans="1:7" ht="15.75" customHeight="1">
      <c r="A259" s="304"/>
      <c r="B259" s="257">
        <v>41</v>
      </c>
      <c r="C259" s="270"/>
      <c r="D259" s="292" t="s">
        <v>53</v>
      </c>
      <c r="E259" s="297">
        <v>100000</v>
      </c>
      <c r="F259" s="297">
        <v>-100000</v>
      </c>
      <c r="G259" s="297">
        <f t="shared" si="8"/>
        <v>0</v>
      </c>
    </row>
    <row r="260" spans="1:7" ht="15.75" customHeight="1">
      <c r="A260" s="304"/>
      <c r="B260" s="270"/>
      <c r="C260" s="270">
        <v>411</v>
      </c>
      <c r="D260" s="296" t="s">
        <v>75</v>
      </c>
      <c r="E260" s="273">
        <v>100000</v>
      </c>
      <c r="F260" s="273">
        <v>-100000</v>
      </c>
      <c r="G260" s="273">
        <f t="shared" si="8"/>
        <v>0</v>
      </c>
    </row>
    <row r="261" spans="1:7" ht="26.25" customHeight="1">
      <c r="A261" s="397"/>
      <c r="B261" s="398"/>
      <c r="C261" s="398"/>
      <c r="D261" s="391" t="s">
        <v>188</v>
      </c>
      <c r="E261" s="392">
        <v>10500</v>
      </c>
      <c r="F261" s="392">
        <f>F263</f>
        <v>0</v>
      </c>
      <c r="G261" s="392">
        <f t="shared" si="8"/>
        <v>10500</v>
      </c>
    </row>
    <row r="262" spans="1:7" ht="15.75" customHeight="1">
      <c r="A262" s="304"/>
      <c r="B262" s="270"/>
      <c r="C262" s="270"/>
      <c r="D262" s="272" t="s">
        <v>15</v>
      </c>
      <c r="E262" s="297">
        <v>10500</v>
      </c>
      <c r="F262" s="297">
        <v>0</v>
      </c>
      <c r="G262" s="297">
        <v>10500</v>
      </c>
    </row>
    <row r="263" spans="1:7" ht="15.75" customHeight="1">
      <c r="A263" s="256">
        <v>4</v>
      </c>
      <c r="B263" s="270"/>
      <c r="C263" s="270"/>
      <c r="D263" s="292" t="s">
        <v>52</v>
      </c>
      <c r="E263" s="297">
        <v>10500</v>
      </c>
      <c r="F263" s="297">
        <f>F264</f>
        <v>0</v>
      </c>
      <c r="G263" s="297">
        <f t="shared" si="8"/>
        <v>10500</v>
      </c>
    </row>
    <row r="264" spans="1:7" ht="15.75" customHeight="1">
      <c r="A264" s="304"/>
      <c r="B264" s="257">
        <v>42</v>
      </c>
      <c r="C264" s="270"/>
      <c r="D264" s="292" t="s">
        <v>55</v>
      </c>
      <c r="E264" s="297">
        <v>10500</v>
      </c>
      <c r="F264" s="297">
        <v>0</v>
      </c>
      <c r="G264" s="297">
        <f t="shared" si="8"/>
        <v>10500</v>
      </c>
    </row>
    <row r="265" spans="1:7" ht="15.75" customHeight="1">
      <c r="A265" s="304"/>
      <c r="B265" s="270"/>
      <c r="C265" s="270">
        <v>426</v>
      </c>
      <c r="D265" s="296" t="s">
        <v>58</v>
      </c>
      <c r="E265" s="273">
        <v>10500</v>
      </c>
      <c r="F265" s="273">
        <v>0</v>
      </c>
      <c r="G265" s="273">
        <f aca="true" t="shared" si="9" ref="G265:G302">SUM(E265+F265)</f>
        <v>10500</v>
      </c>
    </row>
    <row r="266" spans="1:7" ht="24.75" customHeight="1">
      <c r="A266" s="337"/>
      <c r="B266" s="338"/>
      <c r="C266" s="339"/>
      <c r="D266" s="340" t="s">
        <v>189</v>
      </c>
      <c r="E266" s="341">
        <v>134000</v>
      </c>
      <c r="F266" s="341">
        <f>F268</f>
        <v>1500</v>
      </c>
      <c r="G266" s="341">
        <f t="shared" si="9"/>
        <v>135500</v>
      </c>
    </row>
    <row r="267" spans="1:7" ht="19.5" customHeight="1">
      <c r="A267" s="315"/>
      <c r="B267" s="316"/>
      <c r="C267" s="317"/>
      <c r="D267" s="272" t="s">
        <v>164</v>
      </c>
      <c r="E267" s="312">
        <v>134000</v>
      </c>
      <c r="F267" s="312">
        <v>1500</v>
      </c>
      <c r="G267" s="312">
        <v>135500</v>
      </c>
    </row>
    <row r="268" spans="1:7" ht="19.5" customHeight="1">
      <c r="A268" s="256">
        <v>4</v>
      </c>
      <c r="B268" s="270"/>
      <c r="C268" s="291"/>
      <c r="D268" s="292" t="s">
        <v>52</v>
      </c>
      <c r="E268" s="297">
        <v>134000</v>
      </c>
      <c r="F268" s="297">
        <f>F269</f>
        <v>1500</v>
      </c>
      <c r="G268" s="297">
        <f t="shared" si="9"/>
        <v>135500</v>
      </c>
    </row>
    <row r="269" spans="1:7" ht="19.5" customHeight="1">
      <c r="A269" s="304"/>
      <c r="B269" s="257">
        <v>42</v>
      </c>
      <c r="C269" s="291"/>
      <c r="D269" s="292" t="s">
        <v>70</v>
      </c>
      <c r="E269" s="297">
        <v>134000</v>
      </c>
      <c r="F269" s="297">
        <v>1500</v>
      </c>
      <c r="G269" s="297">
        <f t="shared" si="9"/>
        <v>135500</v>
      </c>
    </row>
    <row r="270" spans="1:7" ht="19.5" customHeight="1">
      <c r="A270" s="304"/>
      <c r="B270" s="270"/>
      <c r="C270" s="295">
        <v>422</v>
      </c>
      <c r="D270" s="296" t="s">
        <v>57</v>
      </c>
      <c r="E270" s="273">
        <v>134000</v>
      </c>
      <c r="F270" s="273">
        <v>1500</v>
      </c>
      <c r="G270" s="273">
        <f t="shared" si="9"/>
        <v>135500</v>
      </c>
    </row>
    <row r="271" spans="1:7" ht="36" customHeight="1">
      <c r="A271" s="399"/>
      <c r="B271" s="400"/>
      <c r="C271" s="400"/>
      <c r="D271" s="401" t="s">
        <v>214</v>
      </c>
      <c r="E271" s="402">
        <v>150000</v>
      </c>
      <c r="F271" s="402">
        <f>F273</f>
        <v>-150000</v>
      </c>
      <c r="G271" s="402">
        <f t="shared" si="9"/>
        <v>0</v>
      </c>
    </row>
    <row r="272" spans="1:7" ht="19.5" customHeight="1">
      <c r="A272" s="315"/>
      <c r="B272" s="316"/>
      <c r="C272" s="316"/>
      <c r="D272" s="272" t="s">
        <v>164</v>
      </c>
      <c r="E272" s="297">
        <v>150000</v>
      </c>
      <c r="F272" s="297">
        <v>-150000</v>
      </c>
      <c r="G272" s="297">
        <f t="shared" si="9"/>
        <v>0</v>
      </c>
    </row>
    <row r="273" spans="1:7" ht="19.5" customHeight="1">
      <c r="A273" s="403">
        <v>3</v>
      </c>
      <c r="B273" s="255"/>
      <c r="C273" s="255"/>
      <c r="D273" s="292" t="s">
        <v>34</v>
      </c>
      <c r="E273" s="297">
        <v>150000</v>
      </c>
      <c r="F273" s="297">
        <f>F274+F277</f>
        <v>-150000</v>
      </c>
      <c r="G273" s="297">
        <f t="shared" si="9"/>
        <v>0</v>
      </c>
    </row>
    <row r="274" spans="1:7" ht="19.5" customHeight="1">
      <c r="A274" s="403"/>
      <c r="B274" s="404">
        <v>35</v>
      </c>
      <c r="C274" s="255"/>
      <c r="D274" s="292" t="s">
        <v>87</v>
      </c>
      <c r="E274" s="297">
        <v>100000</v>
      </c>
      <c r="F274" s="297">
        <v>-100000</v>
      </c>
      <c r="G274" s="297">
        <f t="shared" si="9"/>
        <v>0</v>
      </c>
    </row>
    <row r="275" spans="1:7" ht="19.5" customHeight="1">
      <c r="A275" s="403"/>
      <c r="B275" s="404"/>
      <c r="C275" s="255">
        <v>351</v>
      </c>
      <c r="D275" s="296" t="s">
        <v>88</v>
      </c>
      <c r="E275" s="273">
        <v>50000</v>
      </c>
      <c r="F275" s="273">
        <v>-50000</v>
      </c>
      <c r="G275" s="273">
        <f t="shared" si="9"/>
        <v>0</v>
      </c>
    </row>
    <row r="276" spans="1:7" ht="27" customHeight="1">
      <c r="A276" s="403"/>
      <c r="B276" s="255"/>
      <c r="C276" s="255">
        <v>352</v>
      </c>
      <c r="D276" s="324" t="s">
        <v>96</v>
      </c>
      <c r="E276" s="273">
        <v>50000</v>
      </c>
      <c r="F276" s="273">
        <v>-50000</v>
      </c>
      <c r="G276" s="273">
        <f t="shared" si="9"/>
        <v>0</v>
      </c>
    </row>
    <row r="277" spans="1:7" ht="20.25" customHeight="1">
      <c r="A277" s="403"/>
      <c r="B277" s="404">
        <v>38</v>
      </c>
      <c r="C277" s="404"/>
      <c r="D277" s="272" t="s">
        <v>49</v>
      </c>
      <c r="E277" s="297">
        <v>50000</v>
      </c>
      <c r="F277" s="297">
        <v>-50000</v>
      </c>
      <c r="G277" s="297">
        <f t="shared" si="9"/>
        <v>0</v>
      </c>
    </row>
    <row r="278" spans="1:7" ht="18" customHeight="1">
      <c r="A278" s="403"/>
      <c r="B278" s="255"/>
      <c r="C278" s="255">
        <v>386</v>
      </c>
      <c r="D278" s="324" t="s">
        <v>106</v>
      </c>
      <c r="E278" s="273">
        <v>50000</v>
      </c>
      <c r="F278" s="273">
        <v>-50000</v>
      </c>
      <c r="G278" s="273">
        <f t="shared" si="9"/>
        <v>0</v>
      </c>
    </row>
    <row r="279" spans="1:7" ht="18" customHeight="1">
      <c r="A279" s="385"/>
      <c r="B279" s="386"/>
      <c r="C279" s="386"/>
      <c r="D279" s="387" t="s">
        <v>213</v>
      </c>
      <c r="E279" s="388">
        <v>500000</v>
      </c>
      <c r="F279" s="388">
        <f>F281</f>
        <v>80000</v>
      </c>
      <c r="G279" s="388">
        <f t="shared" si="9"/>
        <v>580000</v>
      </c>
    </row>
    <row r="280" spans="1:7" ht="18" customHeight="1">
      <c r="A280" s="304"/>
      <c r="B280" s="270"/>
      <c r="C280" s="270"/>
      <c r="D280" s="272" t="s">
        <v>15</v>
      </c>
      <c r="E280" s="297">
        <v>200000</v>
      </c>
      <c r="F280" s="297">
        <v>80000</v>
      </c>
      <c r="G280" s="297">
        <f t="shared" si="9"/>
        <v>280000</v>
      </c>
    </row>
    <row r="281" spans="1:7" ht="18" customHeight="1">
      <c r="A281" s="403">
        <v>3</v>
      </c>
      <c r="B281" s="255"/>
      <c r="C281" s="255"/>
      <c r="D281" s="292" t="s">
        <v>34</v>
      </c>
      <c r="E281" s="297">
        <v>500000</v>
      </c>
      <c r="F281" s="297">
        <f>F282+F285</f>
        <v>80000</v>
      </c>
      <c r="G281" s="297">
        <f t="shared" si="9"/>
        <v>580000</v>
      </c>
    </row>
    <row r="282" spans="1:7" ht="18" customHeight="1">
      <c r="A282" s="304"/>
      <c r="B282" s="257">
        <v>32</v>
      </c>
      <c r="C282" s="270"/>
      <c r="D282" s="292" t="s">
        <v>39</v>
      </c>
      <c r="E282" s="297">
        <v>300000</v>
      </c>
      <c r="F282" s="297">
        <v>-80000</v>
      </c>
      <c r="G282" s="297">
        <f t="shared" si="9"/>
        <v>220000</v>
      </c>
    </row>
    <row r="283" spans="1:7" ht="18" customHeight="1">
      <c r="A283" s="304"/>
      <c r="B283" s="257"/>
      <c r="C283" s="270">
        <v>322</v>
      </c>
      <c r="D283" s="296" t="s">
        <v>41</v>
      </c>
      <c r="E283" s="273">
        <v>0</v>
      </c>
      <c r="F283" s="273">
        <v>10000</v>
      </c>
      <c r="G283" s="273">
        <f t="shared" si="9"/>
        <v>10000</v>
      </c>
    </row>
    <row r="284" spans="1:7" ht="18" customHeight="1">
      <c r="A284" s="304"/>
      <c r="B284" s="270"/>
      <c r="C284" s="270">
        <v>323</v>
      </c>
      <c r="D284" s="296" t="s">
        <v>42</v>
      </c>
      <c r="E284" s="273">
        <v>300000</v>
      </c>
      <c r="F284" s="273">
        <v>-90000</v>
      </c>
      <c r="G284" s="273">
        <f t="shared" si="9"/>
        <v>210000</v>
      </c>
    </row>
    <row r="285" spans="1:7" ht="18" customHeight="1">
      <c r="A285" s="304"/>
      <c r="B285" s="257">
        <v>36</v>
      </c>
      <c r="C285" s="270"/>
      <c r="D285" s="405" t="s">
        <v>108</v>
      </c>
      <c r="E285" s="297">
        <v>200000</v>
      </c>
      <c r="F285" s="297">
        <v>160000</v>
      </c>
      <c r="G285" s="297">
        <f t="shared" si="9"/>
        <v>360000</v>
      </c>
    </row>
    <row r="286" spans="1:7" ht="18" customHeight="1">
      <c r="A286" s="304"/>
      <c r="B286" s="270"/>
      <c r="C286" s="270">
        <v>363</v>
      </c>
      <c r="D286" s="296" t="s">
        <v>199</v>
      </c>
      <c r="E286" s="273">
        <v>200000</v>
      </c>
      <c r="F286" s="273">
        <v>160000</v>
      </c>
      <c r="G286" s="273">
        <f t="shared" si="9"/>
        <v>360000</v>
      </c>
    </row>
    <row r="287" spans="1:7" ht="18" customHeight="1">
      <c r="A287" s="385"/>
      <c r="B287" s="386"/>
      <c r="C287" s="386"/>
      <c r="D287" s="387" t="s">
        <v>215</v>
      </c>
      <c r="E287" s="388">
        <v>14142</v>
      </c>
      <c r="F287" s="388">
        <f>F289</f>
        <v>7358</v>
      </c>
      <c r="G287" s="388">
        <f aca="true" t="shared" si="10" ref="G287:G292">SUM(E287+F287)</f>
        <v>21500</v>
      </c>
    </row>
    <row r="288" spans="1:7" ht="20.25" customHeight="1">
      <c r="A288" s="304"/>
      <c r="B288" s="270"/>
      <c r="C288" s="270"/>
      <c r="D288" s="272" t="s">
        <v>15</v>
      </c>
      <c r="E288" s="297">
        <v>14142</v>
      </c>
      <c r="F288" s="297">
        <v>7358</v>
      </c>
      <c r="G288" s="297">
        <f t="shared" si="10"/>
        <v>21500</v>
      </c>
    </row>
    <row r="289" spans="1:7" ht="18" customHeight="1">
      <c r="A289" s="403">
        <v>3</v>
      </c>
      <c r="B289" s="255"/>
      <c r="C289" s="255"/>
      <c r="D289" s="292" t="s">
        <v>34</v>
      </c>
      <c r="E289" s="297">
        <v>14142</v>
      </c>
      <c r="F289" s="297">
        <f>F290</f>
        <v>7358</v>
      </c>
      <c r="G289" s="297">
        <f t="shared" si="10"/>
        <v>21500</v>
      </c>
    </row>
    <row r="290" spans="1:7" ht="21.75" customHeight="1">
      <c r="A290" s="304"/>
      <c r="B290" s="257">
        <v>32</v>
      </c>
      <c r="C290" s="270"/>
      <c r="D290" s="292" t="s">
        <v>39</v>
      </c>
      <c r="E290" s="297">
        <v>14142</v>
      </c>
      <c r="F290" s="297">
        <v>7358</v>
      </c>
      <c r="G290" s="297">
        <f t="shared" si="10"/>
        <v>21500</v>
      </c>
    </row>
    <row r="291" spans="1:7" ht="21.75" customHeight="1">
      <c r="A291" s="304"/>
      <c r="B291" s="257"/>
      <c r="C291" s="270">
        <v>323</v>
      </c>
      <c r="D291" s="296" t="s">
        <v>42</v>
      </c>
      <c r="E291" s="273">
        <v>0</v>
      </c>
      <c r="F291" s="273">
        <v>5000</v>
      </c>
      <c r="G291" s="273">
        <f t="shared" si="10"/>
        <v>5000</v>
      </c>
    </row>
    <row r="292" spans="1:7" ht="20.25" customHeight="1">
      <c r="A292" s="304"/>
      <c r="B292" s="270"/>
      <c r="C292" s="270">
        <v>329</v>
      </c>
      <c r="D292" s="296" t="s">
        <v>44</v>
      </c>
      <c r="E292" s="273">
        <v>14142</v>
      </c>
      <c r="F292" s="273">
        <v>2358</v>
      </c>
      <c r="G292" s="273">
        <f t="shared" si="10"/>
        <v>16500</v>
      </c>
    </row>
    <row r="293" spans="1:7" ht="20.25" customHeight="1">
      <c r="A293" s="304"/>
      <c r="B293" s="270"/>
      <c r="C293" s="270"/>
      <c r="D293" s="272" t="s">
        <v>77</v>
      </c>
      <c r="E293" s="273"/>
      <c r="F293" s="273"/>
      <c r="G293" s="273"/>
    </row>
    <row r="294" spans="1:7" ht="36.75" customHeight="1">
      <c r="A294" s="333"/>
      <c r="B294" s="334"/>
      <c r="C294" s="334"/>
      <c r="D294" s="277" t="s">
        <v>146</v>
      </c>
      <c r="E294" s="346">
        <v>683700</v>
      </c>
      <c r="F294" s="346">
        <f>F295+F303+F308+F313+F318</f>
        <v>-498700</v>
      </c>
      <c r="G294" s="346">
        <f t="shared" si="9"/>
        <v>185000</v>
      </c>
    </row>
    <row r="295" spans="1:7" ht="16.5" customHeight="1">
      <c r="A295" s="313"/>
      <c r="B295" s="314"/>
      <c r="C295" s="314"/>
      <c r="D295" s="282" t="s">
        <v>147</v>
      </c>
      <c r="E295" s="300">
        <v>400000</v>
      </c>
      <c r="F295" s="300">
        <f>F297</f>
        <v>-370000</v>
      </c>
      <c r="G295" s="300">
        <f t="shared" si="9"/>
        <v>30000</v>
      </c>
    </row>
    <row r="296" spans="1:7" ht="14.25">
      <c r="A296" s="253"/>
      <c r="B296" s="255"/>
      <c r="C296" s="255"/>
      <c r="D296" s="272" t="s">
        <v>164</v>
      </c>
      <c r="E296" s="297">
        <v>400000</v>
      </c>
      <c r="F296" s="297">
        <v>-370000</v>
      </c>
      <c r="G296" s="297">
        <f t="shared" si="9"/>
        <v>30000</v>
      </c>
    </row>
    <row r="297" spans="1:7" ht="14.25">
      <c r="A297" s="403">
        <v>3</v>
      </c>
      <c r="B297" s="255"/>
      <c r="C297" s="255"/>
      <c r="D297" s="292" t="s">
        <v>34</v>
      </c>
      <c r="E297" s="297">
        <v>400000</v>
      </c>
      <c r="F297" s="297">
        <f>F298+F301</f>
        <v>-370000</v>
      </c>
      <c r="G297" s="297">
        <f t="shared" si="9"/>
        <v>30000</v>
      </c>
    </row>
    <row r="298" spans="1:7" ht="14.25">
      <c r="A298" s="253"/>
      <c r="B298" s="404">
        <v>32</v>
      </c>
      <c r="C298" s="255"/>
      <c r="D298" s="292" t="s">
        <v>39</v>
      </c>
      <c r="E298" s="297">
        <v>385000</v>
      </c>
      <c r="F298" s="297">
        <v>-355000</v>
      </c>
      <c r="G298" s="297">
        <f t="shared" si="9"/>
        <v>30000</v>
      </c>
    </row>
    <row r="299" spans="1:7" ht="14.25">
      <c r="A299" s="253"/>
      <c r="B299" s="255"/>
      <c r="C299" s="255">
        <v>323</v>
      </c>
      <c r="D299" s="296" t="s">
        <v>42</v>
      </c>
      <c r="E299" s="273">
        <v>385000</v>
      </c>
      <c r="F299" s="273">
        <v>-355000</v>
      </c>
      <c r="G299" s="273">
        <f t="shared" si="9"/>
        <v>30000</v>
      </c>
    </row>
    <row r="300" spans="1:7" ht="14.25">
      <c r="A300" s="253"/>
      <c r="B300" s="255"/>
      <c r="C300" s="255"/>
      <c r="D300" s="272" t="s">
        <v>15</v>
      </c>
      <c r="E300" s="273"/>
      <c r="F300" s="273"/>
      <c r="G300" s="273"/>
    </row>
    <row r="301" spans="1:7" ht="14.25">
      <c r="A301" s="304"/>
      <c r="B301" s="257">
        <v>36</v>
      </c>
      <c r="C301" s="270"/>
      <c r="D301" s="405" t="s">
        <v>108</v>
      </c>
      <c r="E301" s="297">
        <v>15000</v>
      </c>
      <c r="F301" s="297">
        <v>-15000</v>
      </c>
      <c r="G301" s="297">
        <f t="shared" si="9"/>
        <v>0</v>
      </c>
    </row>
    <row r="302" spans="1:7" ht="14.25">
      <c r="A302" s="304"/>
      <c r="B302" s="270"/>
      <c r="C302" s="270">
        <v>363</v>
      </c>
      <c r="D302" s="296" t="s">
        <v>199</v>
      </c>
      <c r="E302" s="273">
        <v>15000</v>
      </c>
      <c r="F302" s="273">
        <v>-15000</v>
      </c>
      <c r="G302" s="273">
        <f t="shared" si="9"/>
        <v>0</v>
      </c>
    </row>
    <row r="303" spans="1:7" ht="18.75" customHeight="1">
      <c r="A303" s="313"/>
      <c r="B303" s="314"/>
      <c r="C303" s="314"/>
      <c r="D303" s="282" t="s">
        <v>148</v>
      </c>
      <c r="E303" s="300">
        <v>150000</v>
      </c>
      <c r="F303" s="300">
        <f>F305</f>
        <v>-30000</v>
      </c>
      <c r="G303" s="300">
        <f aca="true" t="shared" si="11" ref="G303:G339">SUM(E303+F303)</f>
        <v>120000</v>
      </c>
    </row>
    <row r="304" spans="1:7" ht="14.25">
      <c r="A304" s="315"/>
      <c r="B304" s="316"/>
      <c r="C304" s="316"/>
      <c r="D304" s="272" t="s">
        <v>15</v>
      </c>
      <c r="E304" s="297">
        <v>150000</v>
      </c>
      <c r="F304" s="297">
        <v>-30000</v>
      </c>
      <c r="G304" s="297">
        <f t="shared" si="11"/>
        <v>120000</v>
      </c>
    </row>
    <row r="305" spans="1:7" ht="14.25">
      <c r="A305" s="403">
        <v>3</v>
      </c>
      <c r="B305" s="255"/>
      <c r="C305" s="255"/>
      <c r="D305" s="292" t="s">
        <v>34</v>
      </c>
      <c r="E305" s="297">
        <v>150000</v>
      </c>
      <c r="F305" s="297">
        <f>F306</f>
        <v>-30000</v>
      </c>
      <c r="G305" s="297">
        <f t="shared" si="11"/>
        <v>120000</v>
      </c>
    </row>
    <row r="306" spans="1:7" ht="14.25">
      <c r="A306" s="253"/>
      <c r="B306" s="404">
        <v>38</v>
      </c>
      <c r="C306" s="255"/>
      <c r="D306" s="292" t="s">
        <v>49</v>
      </c>
      <c r="E306" s="297">
        <v>150000</v>
      </c>
      <c r="F306" s="297">
        <v>-30000</v>
      </c>
      <c r="G306" s="297">
        <f t="shared" si="11"/>
        <v>120000</v>
      </c>
    </row>
    <row r="307" spans="1:7" ht="14.25">
      <c r="A307" s="253"/>
      <c r="B307" s="255"/>
      <c r="C307" s="255">
        <v>381</v>
      </c>
      <c r="D307" s="296" t="s">
        <v>50</v>
      </c>
      <c r="E307" s="273">
        <v>150000</v>
      </c>
      <c r="F307" s="273">
        <v>-30000</v>
      </c>
      <c r="G307" s="273">
        <f t="shared" si="11"/>
        <v>120000</v>
      </c>
    </row>
    <row r="308" spans="1:7" ht="14.25">
      <c r="A308" s="393"/>
      <c r="B308" s="394"/>
      <c r="C308" s="394"/>
      <c r="D308" s="395" t="s">
        <v>219</v>
      </c>
      <c r="E308" s="396">
        <v>100000</v>
      </c>
      <c r="F308" s="396">
        <f>F310</f>
        <v>-100000</v>
      </c>
      <c r="G308" s="396">
        <f t="shared" si="11"/>
        <v>0</v>
      </c>
    </row>
    <row r="309" spans="1:7" ht="14.25">
      <c r="A309" s="304"/>
      <c r="B309" s="270"/>
      <c r="C309" s="270"/>
      <c r="D309" s="272" t="s">
        <v>76</v>
      </c>
      <c r="E309" s="297">
        <v>100000</v>
      </c>
      <c r="F309" s="297">
        <v>-100000</v>
      </c>
      <c r="G309" s="297">
        <f t="shared" si="11"/>
        <v>0</v>
      </c>
    </row>
    <row r="310" spans="1:7" ht="14.25">
      <c r="A310" s="256">
        <v>4</v>
      </c>
      <c r="B310" s="270"/>
      <c r="C310" s="270"/>
      <c r="D310" s="292" t="s">
        <v>52</v>
      </c>
      <c r="E310" s="297">
        <v>100000</v>
      </c>
      <c r="F310" s="297">
        <f>F311</f>
        <v>-100000</v>
      </c>
      <c r="G310" s="297">
        <f t="shared" si="11"/>
        <v>0</v>
      </c>
    </row>
    <row r="311" spans="1:7" ht="14.25">
      <c r="A311" s="304"/>
      <c r="B311" s="257">
        <v>41</v>
      </c>
      <c r="C311" s="270"/>
      <c r="D311" s="292" t="s">
        <v>53</v>
      </c>
      <c r="E311" s="297">
        <v>100000</v>
      </c>
      <c r="F311" s="297">
        <v>-100000</v>
      </c>
      <c r="G311" s="297">
        <f t="shared" si="11"/>
        <v>0</v>
      </c>
    </row>
    <row r="312" spans="1:7" ht="14.25">
      <c r="A312" s="304"/>
      <c r="B312" s="270"/>
      <c r="C312" s="270">
        <v>411</v>
      </c>
      <c r="D312" s="296" t="s">
        <v>75</v>
      </c>
      <c r="E312" s="273">
        <v>100000</v>
      </c>
      <c r="F312" s="273">
        <v>-100000</v>
      </c>
      <c r="G312" s="273">
        <f t="shared" si="11"/>
        <v>0</v>
      </c>
    </row>
    <row r="313" spans="1:7" ht="14.25">
      <c r="A313" s="397"/>
      <c r="B313" s="398"/>
      <c r="C313" s="398"/>
      <c r="D313" s="391" t="s">
        <v>220</v>
      </c>
      <c r="E313" s="392">
        <v>33700</v>
      </c>
      <c r="F313" s="392">
        <f>SUM(F314)</f>
        <v>-33700</v>
      </c>
      <c r="G313" s="392">
        <f t="shared" si="11"/>
        <v>0</v>
      </c>
    </row>
    <row r="314" spans="1:7" ht="14.25">
      <c r="A314" s="304"/>
      <c r="B314" s="270"/>
      <c r="C314" s="270"/>
      <c r="D314" s="272" t="s">
        <v>164</v>
      </c>
      <c r="E314" s="297">
        <v>33700</v>
      </c>
      <c r="F314" s="297">
        <v>-33700</v>
      </c>
      <c r="G314" s="297">
        <f t="shared" si="11"/>
        <v>0</v>
      </c>
    </row>
    <row r="315" spans="1:7" ht="14.25">
      <c r="A315" s="256">
        <v>4</v>
      </c>
      <c r="B315" s="270"/>
      <c r="C315" s="270"/>
      <c r="D315" s="292" t="s">
        <v>52</v>
      </c>
      <c r="E315" s="297">
        <v>33700</v>
      </c>
      <c r="F315" s="297">
        <f>F316</f>
        <v>-33700</v>
      </c>
      <c r="G315" s="297">
        <f t="shared" si="11"/>
        <v>0</v>
      </c>
    </row>
    <row r="316" spans="1:7" ht="14.25">
      <c r="A316" s="256"/>
      <c r="B316" s="257">
        <v>42</v>
      </c>
      <c r="C316" s="270"/>
      <c r="D316" s="292" t="s">
        <v>53</v>
      </c>
      <c r="E316" s="297">
        <v>33700</v>
      </c>
      <c r="F316" s="297">
        <v>-33700</v>
      </c>
      <c r="G316" s="297">
        <f t="shared" si="11"/>
        <v>0</v>
      </c>
    </row>
    <row r="317" spans="1:7" ht="14.25">
      <c r="A317" s="256"/>
      <c r="B317" s="270"/>
      <c r="C317" s="270">
        <v>426</v>
      </c>
      <c r="D317" s="296" t="s">
        <v>58</v>
      </c>
      <c r="E317" s="273">
        <v>33700</v>
      </c>
      <c r="F317" s="273">
        <v>-33700</v>
      </c>
      <c r="G317" s="273">
        <f t="shared" si="11"/>
        <v>0</v>
      </c>
    </row>
    <row r="318" spans="1:7" ht="14.25">
      <c r="A318" s="397"/>
      <c r="B318" s="398"/>
      <c r="C318" s="398"/>
      <c r="D318" s="391" t="s">
        <v>221</v>
      </c>
      <c r="E318" s="392">
        <v>0</v>
      </c>
      <c r="F318" s="392">
        <f>SUM(F319)</f>
        <v>35000</v>
      </c>
      <c r="G318" s="392">
        <f>SUM(E318+F318)</f>
        <v>35000</v>
      </c>
    </row>
    <row r="319" spans="1:7" ht="14.25">
      <c r="A319" s="304"/>
      <c r="B319" s="270"/>
      <c r="C319" s="270"/>
      <c r="D319" s="272" t="s">
        <v>15</v>
      </c>
      <c r="E319" s="297">
        <v>0</v>
      </c>
      <c r="F319" s="297">
        <v>35000</v>
      </c>
      <c r="G319" s="297">
        <f>SUM(E319+F319)</f>
        <v>35000</v>
      </c>
    </row>
    <row r="320" spans="1:7" ht="14.25">
      <c r="A320" s="256">
        <v>4</v>
      </c>
      <c r="B320" s="270"/>
      <c r="C320" s="270"/>
      <c r="D320" s="292" t="s">
        <v>52</v>
      </c>
      <c r="E320" s="297">
        <v>0</v>
      </c>
      <c r="F320" s="297">
        <v>35000</v>
      </c>
      <c r="G320" s="297">
        <f>SUM(E320+F320)</f>
        <v>35000</v>
      </c>
    </row>
    <row r="321" spans="1:7" ht="14.25">
      <c r="A321" s="256"/>
      <c r="B321" s="257">
        <v>42</v>
      </c>
      <c r="C321" s="270"/>
      <c r="D321" s="292" t="s">
        <v>53</v>
      </c>
      <c r="E321" s="297">
        <v>0</v>
      </c>
      <c r="F321" s="297">
        <v>35000</v>
      </c>
      <c r="G321" s="297">
        <f>SUM(E321+F321)</f>
        <v>35000</v>
      </c>
    </row>
    <row r="322" spans="1:7" ht="14.25">
      <c r="A322" s="256"/>
      <c r="B322" s="270"/>
      <c r="C322" s="270">
        <v>421</v>
      </c>
      <c r="D322" s="296" t="s">
        <v>56</v>
      </c>
      <c r="E322" s="273">
        <v>0</v>
      </c>
      <c r="F322" s="273">
        <v>35000</v>
      </c>
      <c r="G322" s="273">
        <f>SUM(E322+F322)</f>
        <v>35000</v>
      </c>
    </row>
    <row r="323" spans="1:7" ht="19.5" customHeight="1">
      <c r="A323" s="253"/>
      <c r="B323" s="255"/>
      <c r="C323" s="255"/>
      <c r="D323" s="272" t="s">
        <v>78</v>
      </c>
      <c r="E323" s="273"/>
      <c r="F323" s="273"/>
      <c r="G323" s="273"/>
    </row>
    <row r="324" spans="1:7" ht="36" customHeight="1">
      <c r="A324" s="333"/>
      <c r="B324" s="334"/>
      <c r="C324" s="334"/>
      <c r="D324" s="277" t="s">
        <v>149</v>
      </c>
      <c r="E324" s="346">
        <v>465000</v>
      </c>
      <c r="F324" s="346">
        <f>F325</f>
        <v>-105000</v>
      </c>
      <c r="G324" s="346">
        <f t="shared" si="11"/>
        <v>360000</v>
      </c>
    </row>
    <row r="325" spans="1:7" ht="17.25" customHeight="1">
      <c r="A325" s="406"/>
      <c r="B325" s="407"/>
      <c r="C325" s="407"/>
      <c r="D325" s="408" t="s">
        <v>150</v>
      </c>
      <c r="E325" s="409">
        <v>465000</v>
      </c>
      <c r="F325" s="409">
        <f>F327</f>
        <v>-105000</v>
      </c>
      <c r="G325" s="409">
        <f t="shared" si="11"/>
        <v>360000</v>
      </c>
    </row>
    <row r="326" spans="1:7" ht="14.25">
      <c r="A326" s="315"/>
      <c r="B326" s="316"/>
      <c r="C326" s="316"/>
      <c r="D326" s="272" t="s">
        <v>15</v>
      </c>
      <c r="E326" s="297">
        <v>465000</v>
      </c>
      <c r="F326" s="297">
        <v>-105000</v>
      </c>
      <c r="G326" s="297">
        <f t="shared" si="11"/>
        <v>360000</v>
      </c>
    </row>
    <row r="327" spans="1:7" ht="14.25">
      <c r="A327" s="403">
        <v>3</v>
      </c>
      <c r="B327" s="255"/>
      <c r="C327" s="255"/>
      <c r="D327" s="292" t="s">
        <v>34</v>
      </c>
      <c r="E327" s="297">
        <v>465000</v>
      </c>
      <c r="F327" s="297">
        <f>F328+F332+F334</f>
        <v>-105000</v>
      </c>
      <c r="G327" s="297">
        <f t="shared" si="11"/>
        <v>360000</v>
      </c>
    </row>
    <row r="328" spans="1:7" ht="14.25">
      <c r="A328" s="253"/>
      <c r="B328" s="404">
        <v>32</v>
      </c>
      <c r="C328" s="255"/>
      <c r="D328" s="292" t="s">
        <v>39</v>
      </c>
      <c r="E328" s="297">
        <v>45000</v>
      </c>
      <c r="F328" s="297">
        <f>SUM(F329:F331)</f>
        <v>-15000</v>
      </c>
      <c r="G328" s="297">
        <f t="shared" si="11"/>
        <v>30000</v>
      </c>
    </row>
    <row r="329" spans="1:7" ht="14.25">
      <c r="A329" s="253"/>
      <c r="B329" s="404"/>
      <c r="C329" s="255">
        <v>322</v>
      </c>
      <c r="D329" s="296" t="s">
        <v>41</v>
      </c>
      <c r="E329" s="273">
        <v>25000</v>
      </c>
      <c r="F329" s="273">
        <v>-10000</v>
      </c>
      <c r="G329" s="273">
        <f t="shared" si="11"/>
        <v>15000</v>
      </c>
    </row>
    <row r="330" spans="1:7" ht="14.25">
      <c r="A330" s="253"/>
      <c r="B330" s="255"/>
      <c r="C330" s="255">
        <v>323</v>
      </c>
      <c r="D330" s="296" t="s">
        <v>42</v>
      </c>
      <c r="E330" s="273">
        <v>15000</v>
      </c>
      <c r="F330" s="273">
        <v>-5000</v>
      </c>
      <c r="G330" s="273">
        <f t="shared" si="11"/>
        <v>10000</v>
      </c>
    </row>
    <row r="331" spans="1:7" ht="14.25">
      <c r="A331" s="253"/>
      <c r="B331" s="255"/>
      <c r="C331" s="255">
        <v>329</v>
      </c>
      <c r="D331" s="296" t="s">
        <v>44</v>
      </c>
      <c r="E331" s="273">
        <v>5000</v>
      </c>
      <c r="F331" s="273">
        <v>0</v>
      </c>
      <c r="G331" s="273">
        <f t="shared" si="11"/>
        <v>5000</v>
      </c>
    </row>
    <row r="332" spans="1:7" ht="14.25">
      <c r="A332" s="253"/>
      <c r="B332" s="404">
        <v>37</v>
      </c>
      <c r="C332" s="255"/>
      <c r="D332" s="292" t="s">
        <v>100</v>
      </c>
      <c r="E332" s="297">
        <v>170000</v>
      </c>
      <c r="F332" s="297">
        <v>30000</v>
      </c>
      <c r="G332" s="297">
        <f t="shared" si="11"/>
        <v>200000</v>
      </c>
    </row>
    <row r="333" spans="1:7" ht="14.25">
      <c r="A333" s="253"/>
      <c r="B333" s="255"/>
      <c r="C333" s="255">
        <v>372</v>
      </c>
      <c r="D333" s="296" t="s">
        <v>48</v>
      </c>
      <c r="E333" s="273">
        <v>170000</v>
      </c>
      <c r="F333" s="273">
        <v>30000</v>
      </c>
      <c r="G333" s="273">
        <f t="shared" si="11"/>
        <v>200000</v>
      </c>
    </row>
    <row r="334" spans="1:7" ht="14.25">
      <c r="A334" s="253"/>
      <c r="B334" s="404">
        <v>35</v>
      </c>
      <c r="C334" s="255"/>
      <c r="D334" s="292" t="s">
        <v>87</v>
      </c>
      <c r="E334" s="297">
        <v>250000</v>
      </c>
      <c r="F334" s="297">
        <v>-120000</v>
      </c>
      <c r="G334" s="297">
        <f t="shared" si="11"/>
        <v>130000</v>
      </c>
    </row>
    <row r="335" spans="1:7" ht="14.25">
      <c r="A335" s="253"/>
      <c r="B335" s="255"/>
      <c r="C335" s="255">
        <v>351</v>
      </c>
      <c r="D335" s="296" t="s">
        <v>88</v>
      </c>
      <c r="E335" s="273">
        <v>250000</v>
      </c>
      <c r="F335" s="273">
        <v>-120000</v>
      </c>
      <c r="G335" s="273">
        <f t="shared" si="11"/>
        <v>130000</v>
      </c>
    </row>
    <row r="336" spans="1:7" ht="19.5" customHeight="1">
      <c r="A336" s="253"/>
      <c r="B336" s="255"/>
      <c r="C336" s="255"/>
      <c r="D336" s="272" t="s">
        <v>78</v>
      </c>
      <c r="E336" s="273"/>
      <c r="F336" s="273"/>
      <c r="G336" s="273"/>
    </row>
    <row r="337" spans="1:7" ht="32.25" customHeight="1">
      <c r="A337" s="333"/>
      <c r="B337" s="334"/>
      <c r="C337" s="334"/>
      <c r="D337" s="277" t="s">
        <v>151</v>
      </c>
      <c r="E337" s="346">
        <v>54000</v>
      </c>
      <c r="F337" s="346">
        <f>F338+F343+F348</f>
        <v>0</v>
      </c>
      <c r="G337" s="346">
        <f t="shared" si="11"/>
        <v>54000</v>
      </c>
    </row>
    <row r="338" spans="1:7" ht="19.5" customHeight="1">
      <c r="A338" s="410"/>
      <c r="B338" s="407"/>
      <c r="C338" s="407"/>
      <c r="D338" s="408" t="s">
        <v>176</v>
      </c>
      <c r="E338" s="409">
        <v>40000</v>
      </c>
      <c r="F338" s="409">
        <f>F340</f>
        <v>0</v>
      </c>
      <c r="G338" s="409">
        <f t="shared" si="11"/>
        <v>40000</v>
      </c>
    </row>
    <row r="339" spans="1:7" ht="14.25">
      <c r="A339" s="253"/>
      <c r="B339" s="255"/>
      <c r="C339" s="255"/>
      <c r="D339" s="272" t="s">
        <v>15</v>
      </c>
      <c r="E339" s="297">
        <v>40000</v>
      </c>
      <c r="F339" s="297">
        <v>0</v>
      </c>
      <c r="G339" s="297">
        <f t="shared" si="11"/>
        <v>40000</v>
      </c>
    </row>
    <row r="340" spans="1:7" ht="14.25">
      <c r="A340" s="403">
        <v>3</v>
      </c>
      <c r="B340" s="255"/>
      <c r="C340" s="255"/>
      <c r="D340" s="292" t="s">
        <v>34</v>
      </c>
      <c r="E340" s="297">
        <v>40000</v>
      </c>
      <c r="F340" s="297">
        <f>F341</f>
        <v>0</v>
      </c>
      <c r="G340" s="297">
        <f aca="true" t="shared" si="12" ref="G340:G371">SUM(E340+F340)</f>
        <v>40000</v>
      </c>
    </row>
    <row r="341" spans="1:7" ht="14.25">
      <c r="A341" s="253"/>
      <c r="B341" s="404">
        <v>32</v>
      </c>
      <c r="C341" s="255"/>
      <c r="D341" s="292" t="s">
        <v>39</v>
      </c>
      <c r="E341" s="297">
        <v>40000</v>
      </c>
      <c r="F341" s="297">
        <v>0</v>
      </c>
      <c r="G341" s="297">
        <f t="shared" si="12"/>
        <v>40000</v>
      </c>
    </row>
    <row r="342" spans="1:7" ht="14.25">
      <c r="A342" s="253"/>
      <c r="B342" s="255"/>
      <c r="C342" s="255">
        <v>329</v>
      </c>
      <c r="D342" s="296" t="s">
        <v>44</v>
      </c>
      <c r="E342" s="273">
        <v>40000</v>
      </c>
      <c r="F342" s="273">
        <v>0</v>
      </c>
      <c r="G342" s="273">
        <f t="shared" si="12"/>
        <v>40000</v>
      </c>
    </row>
    <row r="343" spans="1:7" ht="19.5" customHeight="1">
      <c r="A343" s="406"/>
      <c r="B343" s="407"/>
      <c r="C343" s="407"/>
      <c r="D343" s="408" t="s">
        <v>152</v>
      </c>
      <c r="E343" s="409">
        <v>10000</v>
      </c>
      <c r="F343" s="409">
        <f>F345</f>
        <v>0</v>
      </c>
      <c r="G343" s="409">
        <f t="shared" si="12"/>
        <v>10000</v>
      </c>
    </row>
    <row r="344" spans="1:7" ht="14.25">
      <c r="A344" s="253"/>
      <c r="B344" s="255"/>
      <c r="C344" s="255"/>
      <c r="D344" s="272" t="s">
        <v>15</v>
      </c>
      <c r="E344" s="297">
        <v>10000</v>
      </c>
      <c r="F344" s="297">
        <v>0</v>
      </c>
      <c r="G344" s="297">
        <f t="shared" si="12"/>
        <v>10000</v>
      </c>
    </row>
    <row r="345" spans="1:7" ht="14.25">
      <c r="A345" s="403">
        <v>3</v>
      </c>
      <c r="B345" s="255"/>
      <c r="C345" s="255"/>
      <c r="D345" s="292" t="s">
        <v>34</v>
      </c>
      <c r="E345" s="297">
        <v>10000</v>
      </c>
      <c r="F345" s="297">
        <f>F346</f>
        <v>0</v>
      </c>
      <c r="G345" s="297">
        <f t="shared" si="12"/>
        <v>10000</v>
      </c>
    </row>
    <row r="346" spans="1:7" ht="14.25">
      <c r="A346" s="253"/>
      <c r="B346" s="404">
        <v>36</v>
      </c>
      <c r="C346" s="255"/>
      <c r="D346" s="292" t="s">
        <v>101</v>
      </c>
      <c r="E346" s="297">
        <v>10000</v>
      </c>
      <c r="F346" s="297">
        <v>0</v>
      </c>
      <c r="G346" s="297">
        <f t="shared" si="12"/>
        <v>10000</v>
      </c>
    </row>
    <row r="347" spans="1:7" ht="14.25">
      <c r="A347" s="253"/>
      <c r="B347" s="255"/>
      <c r="C347" s="255">
        <v>366</v>
      </c>
      <c r="D347" s="296" t="s">
        <v>102</v>
      </c>
      <c r="E347" s="273">
        <v>10000</v>
      </c>
      <c r="F347" s="273">
        <v>0</v>
      </c>
      <c r="G347" s="273">
        <f t="shared" si="12"/>
        <v>10000</v>
      </c>
    </row>
    <row r="348" spans="1:7" ht="19.5" customHeight="1">
      <c r="A348" s="410"/>
      <c r="B348" s="407"/>
      <c r="C348" s="407"/>
      <c r="D348" s="408" t="s">
        <v>200</v>
      </c>
      <c r="E348" s="409">
        <v>4000</v>
      </c>
      <c r="F348" s="409">
        <f>F350</f>
        <v>0</v>
      </c>
      <c r="G348" s="409">
        <f t="shared" si="12"/>
        <v>4000</v>
      </c>
    </row>
    <row r="349" spans="1:7" ht="14.25">
      <c r="A349" s="253"/>
      <c r="B349" s="255"/>
      <c r="C349" s="255"/>
      <c r="D349" s="272" t="s">
        <v>15</v>
      </c>
      <c r="E349" s="297">
        <v>4000</v>
      </c>
      <c r="F349" s="297">
        <v>0</v>
      </c>
      <c r="G349" s="297">
        <f t="shared" si="12"/>
        <v>4000</v>
      </c>
    </row>
    <row r="350" spans="1:7" ht="14.25">
      <c r="A350" s="403">
        <v>3</v>
      </c>
      <c r="B350" s="255"/>
      <c r="C350" s="255"/>
      <c r="D350" s="292" t="s">
        <v>34</v>
      </c>
      <c r="E350" s="297">
        <v>4000</v>
      </c>
      <c r="F350" s="297">
        <f>F351</f>
        <v>0</v>
      </c>
      <c r="G350" s="297">
        <f t="shared" si="12"/>
        <v>4000</v>
      </c>
    </row>
    <row r="351" spans="1:7" ht="14.25">
      <c r="A351" s="253"/>
      <c r="B351" s="404">
        <v>37</v>
      </c>
      <c r="C351" s="255"/>
      <c r="D351" s="292" t="s">
        <v>100</v>
      </c>
      <c r="E351" s="297">
        <v>4000</v>
      </c>
      <c r="F351" s="297">
        <v>0</v>
      </c>
      <c r="G351" s="297">
        <f t="shared" si="12"/>
        <v>4000</v>
      </c>
    </row>
    <row r="352" spans="1:7" ht="14.25">
      <c r="A352" s="253"/>
      <c r="B352" s="255"/>
      <c r="C352" s="255">
        <v>372</v>
      </c>
      <c r="D352" s="296" t="s">
        <v>48</v>
      </c>
      <c r="E352" s="273">
        <v>4000</v>
      </c>
      <c r="F352" s="273">
        <v>0</v>
      </c>
      <c r="G352" s="273">
        <f t="shared" si="12"/>
        <v>4000</v>
      </c>
    </row>
    <row r="353" spans="1:7" ht="24.75" customHeight="1">
      <c r="A353" s="253"/>
      <c r="B353" s="255"/>
      <c r="C353" s="255"/>
      <c r="D353" s="272" t="s">
        <v>79</v>
      </c>
      <c r="E353" s="273"/>
      <c r="F353" s="273"/>
      <c r="G353" s="273"/>
    </row>
    <row r="354" spans="1:7" ht="30.75" customHeight="1">
      <c r="A354" s="333"/>
      <c r="B354" s="334"/>
      <c r="C354" s="334"/>
      <c r="D354" s="277" t="s">
        <v>217</v>
      </c>
      <c r="E354" s="346">
        <v>92000</v>
      </c>
      <c r="F354" s="346">
        <f>F355+F360+F365+F370</f>
        <v>-12000</v>
      </c>
      <c r="G354" s="346">
        <f t="shared" si="12"/>
        <v>80000</v>
      </c>
    </row>
    <row r="355" spans="1:7" ht="18.75" customHeight="1">
      <c r="A355" s="406"/>
      <c r="B355" s="407"/>
      <c r="C355" s="407"/>
      <c r="D355" s="408" t="s">
        <v>157</v>
      </c>
      <c r="E355" s="409">
        <v>30000</v>
      </c>
      <c r="F355" s="409">
        <f>F357</f>
        <v>0</v>
      </c>
      <c r="G355" s="409">
        <f t="shared" si="12"/>
        <v>30000</v>
      </c>
    </row>
    <row r="356" spans="1:7" ht="14.25">
      <c r="A356" s="253"/>
      <c r="B356" s="255"/>
      <c r="C356" s="255"/>
      <c r="D356" s="272" t="s">
        <v>15</v>
      </c>
      <c r="E356" s="297">
        <v>30000</v>
      </c>
      <c r="F356" s="297">
        <v>0</v>
      </c>
      <c r="G356" s="297">
        <f t="shared" si="12"/>
        <v>30000</v>
      </c>
    </row>
    <row r="357" spans="1:7" ht="14.25">
      <c r="A357" s="403">
        <v>3</v>
      </c>
      <c r="B357" s="255"/>
      <c r="C357" s="255"/>
      <c r="D357" s="292" t="s">
        <v>34</v>
      </c>
      <c r="E357" s="297">
        <v>30000</v>
      </c>
      <c r="F357" s="297">
        <f>F358</f>
        <v>0</v>
      </c>
      <c r="G357" s="297">
        <f t="shared" si="12"/>
        <v>30000</v>
      </c>
    </row>
    <row r="358" spans="1:7" ht="14.25">
      <c r="A358" s="253"/>
      <c r="B358" s="404">
        <v>37</v>
      </c>
      <c r="C358" s="255"/>
      <c r="D358" s="292" t="s">
        <v>80</v>
      </c>
      <c r="E358" s="297">
        <v>30000</v>
      </c>
      <c r="F358" s="297">
        <v>0</v>
      </c>
      <c r="G358" s="297">
        <f t="shared" si="12"/>
        <v>30000</v>
      </c>
    </row>
    <row r="359" spans="1:7" ht="14.25">
      <c r="A359" s="253"/>
      <c r="B359" s="255"/>
      <c r="C359" s="255">
        <v>372</v>
      </c>
      <c r="D359" s="296" t="s">
        <v>47</v>
      </c>
      <c r="E359" s="273">
        <v>30000</v>
      </c>
      <c r="F359" s="273">
        <v>0</v>
      </c>
      <c r="G359" s="273">
        <f t="shared" si="12"/>
        <v>30000</v>
      </c>
    </row>
    <row r="360" spans="1:7" ht="27.75" customHeight="1">
      <c r="A360" s="410"/>
      <c r="B360" s="407"/>
      <c r="C360" s="407"/>
      <c r="D360" s="408" t="s">
        <v>156</v>
      </c>
      <c r="E360" s="409">
        <v>7000</v>
      </c>
      <c r="F360" s="409">
        <f>F362</f>
        <v>-7000</v>
      </c>
      <c r="G360" s="409">
        <f t="shared" si="12"/>
        <v>0</v>
      </c>
    </row>
    <row r="361" spans="1:7" ht="14.25">
      <c r="A361" s="253"/>
      <c r="B361" s="255"/>
      <c r="C361" s="255"/>
      <c r="D361" s="272" t="s">
        <v>15</v>
      </c>
      <c r="E361" s="297">
        <v>7000</v>
      </c>
      <c r="F361" s="297">
        <v>-7000</v>
      </c>
      <c r="G361" s="297">
        <f t="shared" si="12"/>
        <v>0</v>
      </c>
    </row>
    <row r="362" spans="1:7" ht="14.25">
      <c r="A362" s="403">
        <v>3</v>
      </c>
      <c r="B362" s="255"/>
      <c r="C362" s="255"/>
      <c r="D362" s="292" t="s">
        <v>34</v>
      </c>
      <c r="E362" s="297">
        <v>7000</v>
      </c>
      <c r="F362" s="297">
        <f>F363</f>
        <v>-7000</v>
      </c>
      <c r="G362" s="297">
        <f t="shared" si="12"/>
        <v>0</v>
      </c>
    </row>
    <row r="363" spans="1:7" ht="14.25">
      <c r="A363" s="253"/>
      <c r="B363" s="404">
        <v>37</v>
      </c>
      <c r="C363" s="255"/>
      <c r="D363" s="292" t="s">
        <v>80</v>
      </c>
      <c r="E363" s="297">
        <v>7000</v>
      </c>
      <c r="F363" s="297">
        <v>-7000</v>
      </c>
      <c r="G363" s="297">
        <f t="shared" si="12"/>
        <v>0</v>
      </c>
    </row>
    <row r="364" spans="1:7" ht="14.25">
      <c r="A364" s="253"/>
      <c r="B364" s="255"/>
      <c r="C364" s="255">
        <v>372</v>
      </c>
      <c r="D364" s="296" t="s">
        <v>47</v>
      </c>
      <c r="E364" s="273">
        <v>7000</v>
      </c>
      <c r="F364" s="273">
        <v>-7000</v>
      </c>
      <c r="G364" s="273">
        <f t="shared" si="12"/>
        <v>0</v>
      </c>
    </row>
    <row r="365" spans="1:7" ht="24" customHeight="1">
      <c r="A365" s="406"/>
      <c r="B365" s="407"/>
      <c r="C365" s="407"/>
      <c r="D365" s="408" t="s">
        <v>155</v>
      </c>
      <c r="E365" s="409">
        <v>20000</v>
      </c>
      <c r="F365" s="409">
        <f>F367</f>
        <v>-5000</v>
      </c>
      <c r="G365" s="409">
        <f t="shared" si="12"/>
        <v>15000</v>
      </c>
    </row>
    <row r="366" spans="1:7" ht="14.25">
      <c r="A366" s="253"/>
      <c r="B366" s="255"/>
      <c r="C366" s="255"/>
      <c r="D366" s="272" t="s">
        <v>15</v>
      </c>
      <c r="E366" s="297">
        <v>20000</v>
      </c>
      <c r="F366" s="297">
        <v>-5000</v>
      </c>
      <c r="G366" s="297">
        <f t="shared" si="12"/>
        <v>15000</v>
      </c>
    </row>
    <row r="367" spans="1:7" ht="14.25">
      <c r="A367" s="403">
        <v>3</v>
      </c>
      <c r="B367" s="255"/>
      <c r="C367" s="255"/>
      <c r="D367" s="292" t="s">
        <v>34</v>
      </c>
      <c r="E367" s="297">
        <v>20000</v>
      </c>
      <c r="F367" s="297">
        <f>F368</f>
        <v>-5000</v>
      </c>
      <c r="G367" s="297">
        <f t="shared" si="12"/>
        <v>15000</v>
      </c>
    </row>
    <row r="368" spans="1:7" ht="14.25">
      <c r="A368" s="253"/>
      <c r="B368" s="404">
        <v>37</v>
      </c>
      <c r="C368" s="255"/>
      <c r="D368" s="292" t="s">
        <v>80</v>
      </c>
      <c r="E368" s="297">
        <v>20000</v>
      </c>
      <c r="F368" s="297">
        <v>-5000</v>
      </c>
      <c r="G368" s="297">
        <f t="shared" si="12"/>
        <v>15000</v>
      </c>
    </row>
    <row r="369" spans="1:7" ht="14.25">
      <c r="A369" s="253"/>
      <c r="B369" s="255"/>
      <c r="C369" s="255">
        <v>372</v>
      </c>
      <c r="D369" s="296" t="s">
        <v>47</v>
      </c>
      <c r="E369" s="273">
        <v>20000</v>
      </c>
      <c r="F369" s="273">
        <v>-5000</v>
      </c>
      <c r="G369" s="273">
        <f t="shared" si="12"/>
        <v>15000</v>
      </c>
    </row>
    <row r="370" spans="1:7" ht="19.5" customHeight="1">
      <c r="A370" s="406"/>
      <c r="B370" s="407"/>
      <c r="C370" s="407"/>
      <c r="D370" s="408" t="s">
        <v>154</v>
      </c>
      <c r="E370" s="409">
        <v>35000</v>
      </c>
      <c r="F370" s="409">
        <f>F372</f>
        <v>0</v>
      </c>
      <c r="G370" s="409">
        <f t="shared" si="12"/>
        <v>35000</v>
      </c>
    </row>
    <row r="371" spans="1:7" ht="14.25">
      <c r="A371" s="253"/>
      <c r="B371" s="255"/>
      <c r="C371" s="255"/>
      <c r="D371" s="272" t="s">
        <v>15</v>
      </c>
      <c r="E371" s="297">
        <v>35000</v>
      </c>
      <c r="F371" s="297">
        <v>0</v>
      </c>
      <c r="G371" s="297">
        <f t="shared" si="12"/>
        <v>35000</v>
      </c>
    </row>
    <row r="372" spans="1:7" ht="14.25">
      <c r="A372" s="403">
        <v>3</v>
      </c>
      <c r="B372" s="255"/>
      <c r="C372" s="255"/>
      <c r="D372" s="292" t="s">
        <v>34</v>
      </c>
      <c r="E372" s="297">
        <v>35000</v>
      </c>
      <c r="F372" s="297">
        <f>F373+F375</f>
        <v>0</v>
      </c>
      <c r="G372" s="297">
        <f aca="true" t="shared" si="13" ref="G372:G406">SUM(E372+F372)</f>
        <v>35000</v>
      </c>
    </row>
    <row r="373" spans="1:7" ht="14.25">
      <c r="A373" s="253"/>
      <c r="B373" s="404">
        <v>37</v>
      </c>
      <c r="C373" s="255"/>
      <c r="D373" s="292" t="s">
        <v>80</v>
      </c>
      <c r="E373" s="297">
        <v>18000</v>
      </c>
      <c r="F373" s="297">
        <f>F374</f>
        <v>0</v>
      </c>
      <c r="G373" s="297">
        <f t="shared" si="13"/>
        <v>18000</v>
      </c>
    </row>
    <row r="374" spans="1:7" ht="14.25">
      <c r="A374" s="253"/>
      <c r="B374" s="255"/>
      <c r="C374" s="255">
        <v>372</v>
      </c>
      <c r="D374" s="296" t="s">
        <v>103</v>
      </c>
      <c r="E374" s="273">
        <v>18000</v>
      </c>
      <c r="F374" s="273">
        <v>0</v>
      </c>
      <c r="G374" s="273">
        <f t="shared" si="13"/>
        <v>18000</v>
      </c>
    </row>
    <row r="375" spans="1:7" ht="14.25">
      <c r="A375" s="253"/>
      <c r="B375" s="404">
        <v>38</v>
      </c>
      <c r="C375" s="255"/>
      <c r="D375" s="292" t="s">
        <v>49</v>
      </c>
      <c r="E375" s="297">
        <v>17000</v>
      </c>
      <c r="F375" s="297">
        <f>F376</f>
        <v>0</v>
      </c>
      <c r="G375" s="297">
        <f t="shared" si="13"/>
        <v>17000</v>
      </c>
    </row>
    <row r="376" spans="1:7" ht="14.25">
      <c r="A376" s="253"/>
      <c r="B376" s="255"/>
      <c r="C376" s="255">
        <v>381</v>
      </c>
      <c r="D376" s="296" t="s">
        <v>50</v>
      </c>
      <c r="E376" s="273">
        <v>17000</v>
      </c>
      <c r="F376" s="273">
        <v>0</v>
      </c>
      <c r="G376" s="273">
        <f t="shared" si="13"/>
        <v>17000</v>
      </c>
    </row>
    <row r="377" spans="1:7" ht="23.25" customHeight="1">
      <c r="A377" s="253"/>
      <c r="B377" s="255"/>
      <c r="C377" s="255"/>
      <c r="D377" s="272" t="s">
        <v>77</v>
      </c>
      <c r="E377" s="273"/>
      <c r="F377" s="273"/>
      <c r="G377" s="273"/>
    </row>
    <row r="378" spans="1:7" ht="26.25" customHeight="1">
      <c r="A378" s="333"/>
      <c r="B378" s="334"/>
      <c r="C378" s="334"/>
      <c r="D378" s="277" t="s">
        <v>153</v>
      </c>
      <c r="E378" s="346">
        <v>1180000</v>
      </c>
      <c r="F378" s="346">
        <f>F379+F386+F392+F397</f>
        <v>-518500</v>
      </c>
      <c r="G378" s="346">
        <f t="shared" si="13"/>
        <v>661500</v>
      </c>
    </row>
    <row r="379" spans="1:7" ht="18" customHeight="1">
      <c r="A379" s="313"/>
      <c r="B379" s="314"/>
      <c r="C379" s="314"/>
      <c r="D379" s="282" t="s">
        <v>158</v>
      </c>
      <c r="E379" s="300">
        <v>250000</v>
      </c>
      <c r="F379" s="300">
        <f>SUM(F381)</f>
        <v>11500</v>
      </c>
      <c r="G379" s="300">
        <f t="shared" si="13"/>
        <v>261500</v>
      </c>
    </row>
    <row r="380" spans="1:7" ht="14.25">
      <c r="A380" s="253"/>
      <c r="B380" s="255"/>
      <c r="C380" s="255"/>
      <c r="D380" s="272" t="s">
        <v>15</v>
      </c>
      <c r="E380" s="297">
        <v>250000</v>
      </c>
      <c r="F380" s="297">
        <v>11500</v>
      </c>
      <c r="G380" s="297">
        <f t="shared" si="13"/>
        <v>261500</v>
      </c>
    </row>
    <row r="381" spans="1:7" ht="14.25">
      <c r="A381" s="403">
        <v>3</v>
      </c>
      <c r="B381" s="255"/>
      <c r="C381" s="255"/>
      <c r="D381" s="292" t="s">
        <v>34</v>
      </c>
      <c r="E381" s="297">
        <v>250000</v>
      </c>
      <c r="F381" s="297">
        <f>F384+F382</f>
        <v>11500</v>
      </c>
      <c r="G381" s="297">
        <f t="shared" si="13"/>
        <v>261500</v>
      </c>
    </row>
    <row r="382" spans="1:7" ht="14.25">
      <c r="A382" s="304"/>
      <c r="B382" s="257">
        <v>32</v>
      </c>
      <c r="C382" s="270"/>
      <c r="D382" s="292" t="s">
        <v>39</v>
      </c>
      <c r="E382" s="273">
        <v>0</v>
      </c>
      <c r="F382" s="273">
        <v>11500</v>
      </c>
      <c r="G382" s="273">
        <v>11500</v>
      </c>
    </row>
    <row r="383" spans="1:7" ht="14.25">
      <c r="A383" s="304"/>
      <c r="B383" s="270"/>
      <c r="C383" s="270">
        <v>323</v>
      </c>
      <c r="D383" s="296" t="s">
        <v>42</v>
      </c>
      <c r="E383" s="273">
        <v>0</v>
      </c>
      <c r="F383" s="273">
        <v>11500</v>
      </c>
      <c r="G383" s="273">
        <v>11500</v>
      </c>
    </row>
    <row r="384" spans="1:7" ht="14.25">
      <c r="A384" s="253"/>
      <c r="B384" s="404">
        <v>38</v>
      </c>
      <c r="C384" s="255"/>
      <c r="D384" s="292" t="s">
        <v>49</v>
      </c>
      <c r="E384" s="297">
        <v>250000</v>
      </c>
      <c r="F384" s="297">
        <v>0</v>
      </c>
      <c r="G384" s="297">
        <f t="shared" si="13"/>
        <v>250000</v>
      </c>
    </row>
    <row r="385" spans="1:7" ht="14.25">
      <c r="A385" s="253"/>
      <c r="B385" s="255"/>
      <c r="C385" s="255">
        <v>381</v>
      </c>
      <c r="D385" s="296" t="s">
        <v>50</v>
      </c>
      <c r="E385" s="273">
        <v>250000</v>
      </c>
      <c r="F385" s="273">
        <v>0</v>
      </c>
      <c r="G385" s="273">
        <f t="shared" si="13"/>
        <v>250000</v>
      </c>
    </row>
    <row r="386" spans="1:7" ht="14.25">
      <c r="A386" s="369"/>
      <c r="B386" s="370"/>
      <c r="C386" s="370"/>
      <c r="D386" s="371" t="s">
        <v>183</v>
      </c>
      <c r="E386" s="356">
        <v>500000</v>
      </c>
      <c r="F386" s="356">
        <f>F388</f>
        <v>-100000</v>
      </c>
      <c r="G386" s="356">
        <f t="shared" si="13"/>
        <v>400000</v>
      </c>
    </row>
    <row r="387" spans="1:7" ht="14.25">
      <c r="A387" s="304"/>
      <c r="B387" s="270"/>
      <c r="C387" s="270"/>
      <c r="D387" s="272" t="s">
        <v>164</v>
      </c>
      <c r="E387" s="297">
        <v>500000</v>
      </c>
      <c r="F387" s="297">
        <v>-100000</v>
      </c>
      <c r="G387" s="297">
        <f t="shared" si="13"/>
        <v>400000</v>
      </c>
    </row>
    <row r="388" spans="1:7" ht="14.25">
      <c r="A388" s="256">
        <v>4</v>
      </c>
      <c r="B388" s="270"/>
      <c r="C388" s="270"/>
      <c r="D388" s="292" t="s">
        <v>52</v>
      </c>
      <c r="E388" s="297">
        <v>500000</v>
      </c>
      <c r="F388" s="297">
        <f>F389</f>
        <v>-100000</v>
      </c>
      <c r="G388" s="297">
        <f t="shared" si="13"/>
        <v>400000</v>
      </c>
    </row>
    <row r="389" spans="1:7" ht="14.25">
      <c r="A389" s="304"/>
      <c r="B389" s="257">
        <v>42</v>
      </c>
      <c r="C389" s="270"/>
      <c r="D389" s="292" t="s">
        <v>53</v>
      </c>
      <c r="E389" s="297">
        <v>500000</v>
      </c>
      <c r="F389" s="297">
        <v>-100000</v>
      </c>
      <c r="G389" s="297">
        <f t="shared" si="13"/>
        <v>400000</v>
      </c>
    </row>
    <row r="390" spans="1:7" ht="14.25">
      <c r="A390" s="304"/>
      <c r="B390" s="257"/>
      <c r="C390" s="270">
        <v>421</v>
      </c>
      <c r="D390" s="296" t="s">
        <v>56</v>
      </c>
      <c r="E390" s="273">
        <v>100000</v>
      </c>
      <c r="F390" s="273">
        <v>-100000</v>
      </c>
      <c r="G390" s="273">
        <f t="shared" si="13"/>
        <v>0</v>
      </c>
    </row>
    <row r="391" spans="1:7" ht="14.25">
      <c r="A391" s="304"/>
      <c r="B391" s="270"/>
      <c r="C391" s="270">
        <v>426</v>
      </c>
      <c r="D391" s="296" t="s">
        <v>130</v>
      </c>
      <c r="E391" s="273">
        <v>400000</v>
      </c>
      <c r="F391" s="273">
        <v>0</v>
      </c>
      <c r="G391" s="273">
        <f t="shared" si="13"/>
        <v>400000</v>
      </c>
    </row>
    <row r="392" spans="1:7" ht="14.25">
      <c r="A392" s="361"/>
      <c r="B392" s="362"/>
      <c r="C392" s="362"/>
      <c r="D392" s="363" t="s">
        <v>184</v>
      </c>
      <c r="E392" s="364">
        <v>300000</v>
      </c>
      <c r="F392" s="364">
        <v>-300000</v>
      </c>
      <c r="G392" s="364">
        <f t="shared" si="13"/>
        <v>0</v>
      </c>
    </row>
    <row r="393" spans="1:7" ht="14.25">
      <c r="A393" s="253"/>
      <c r="B393" s="255"/>
      <c r="C393" s="255"/>
      <c r="D393" s="272" t="s">
        <v>164</v>
      </c>
      <c r="E393" s="297">
        <v>300000</v>
      </c>
      <c r="F393" s="297">
        <v>-300000</v>
      </c>
      <c r="G393" s="297">
        <f t="shared" si="13"/>
        <v>0</v>
      </c>
    </row>
    <row r="394" spans="1:7" ht="14.25">
      <c r="A394" s="256">
        <v>4</v>
      </c>
      <c r="B394" s="270"/>
      <c r="C394" s="270"/>
      <c r="D394" s="292" t="s">
        <v>52</v>
      </c>
      <c r="E394" s="297">
        <v>300000</v>
      </c>
      <c r="F394" s="297">
        <v>-300000</v>
      </c>
      <c r="G394" s="297">
        <f t="shared" si="13"/>
        <v>0</v>
      </c>
    </row>
    <row r="395" spans="1:7" ht="14.25">
      <c r="A395" s="304"/>
      <c r="B395" s="257">
        <v>42</v>
      </c>
      <c r="C395" s="270"/>
      <c r="D395" s="292" t="s">
        <v>53</v>
      </c>
      <c r="E395" s="297">
        <v>300000</v>
      </c>
      <c r="F395" s="297">
        <v>-300000</v>
      </c>
      <c r="G395" s="297">
        <f t="shared" si="13"/>
        <v>0</v>
      </c>
    </row>
    <row r="396" spans="1:7" ht="14.25">
      <c r="A396" s="304"/>
      <c r="B396" s="270"/>
      <c r="C396" s="270">
        <v>421</v>
      </c>
      <c r="D396" s="296" t="s">
        <v>56</v>
      </c>
      <c r="E396" s="273">
        <v>300000</v>
      </c>
      <c r="F396" s="273">
        <v>-300000</v>
      </c>
      <c r="G396" s="273">
        <f t="shared" si="13"/>
        <v>0</v>
      </c>
    </row>
    <row r="397" spans="1:7" ht="14.25">
      <c r="A397" s="397"/>
      <c r="B397" s="398"/>
      <c r="C397" s="398"/>
      <c r="D397" s="391" t="s">
        <v>185</v>
      </c>
      <c r="E397" s="392">
        <v>130000</v>
      </c>
      <c r="F397" s="392">
        <f>F399</f>
        <v>-130000</v>
      </c>
      <c r="G397" s="392">
        <f t="shared" si="13"/>
        <v>0</v>
      </c>
    </row>
    <row r="398" spans="1:7" ht="14.25">
      <c r="A398" s="304"/>
      <c r="B398" s="270"/>
      <c r="C398" s="270"/>
      <c r="D398" s="272" t="s">
        <v>163</v>
      </c>
      <c r="E398" s="297">
        <v>130000</v>
      </c>
      <c r="F398" s="297">
        <v>-130000</v>
      </c>
      <c r="G398" s="297">
        <f t="shared" si="13"/>
        <v>0</v>
      </c>
    </row>
    <row r="399" spans="1:7" ht="14.25">
      <c r="A399" s="256">
        <v>4</v>
      </c>
      <c r="B399" s="270"/>
      <c r="C399" s="270"/>
      <c r="D399" s="292" t="s">
        <v>52</v>
      </c>
      <c r="E399" s="297">
        <v>130000</v>
      </c>
      <c r="F399" s="297">
        <v>-130000</v>
      </c>
      <c r="G399" s="297">
        <f t="shared" si="13"/>
        <v>0</v>
      </c>
    </row>
    <row r="400" spans="1:7" ht="14.25">
      <c r="A400" s="256"/>
      <c r="B400" s="257">
        <v>41</v>
      </c>
      <c r="C400" s="270"/>
      <c r="D400" s="292" t="s">
        <v>53</v>
      </c>
      <c r="E400" s="297">
        <v>30000</v>
      </c>
      <c r="F400" s="297">
        <v>-30000</v>
      </c>
      <c r="G400" s="297">
        <f t="shared" si="13"/>
        <v>0</v>
      </c>
    </row>
    <row r="401" spans="1:7" ht="14.25">
      <c r="A401" s="256"/>
      <c r="B401" s="270"/>
      <c r="C401" s="270">
        <v>411</v>
      </c>
      <c r="D401" s="296" t="s">
        <v>75</v>
      </c>
      <c r="E401" s="273">
        <v>30000</v>
      </c>
      <c r="F401" s="273">
        <v>-30000</v>
      </c>
      <c r="G401" s="273">
        <f t="shared" si="13"/>
        <v>0</v>
      </c>
    </row>
    <row r="402" spans="1:7" ht="14.25">
      <c r="A402" s="304"/>
      <c r="B402" s="257">
        <v>42</v>
      </c>
      <c r="C402" s="270"/>
      <c r="D402" s="292" t="s">
        <v>55</v>
      </c>
      <c r="E402" s="297">
        <v>100000</v>
      </c>
      <c r="F402" s="297">
        <v>-100000</v>
      </c>
      <c r="G402" s="297">
        <f t="shared" si="13"/>
        <v>0</v>
      </c>
    </row>
    <row r="403" spans="1:7" ht="14.25">
      <c r="A403" s="304"/>
      <c r="B403" s="270"/>
      <c r="C403" s="270">
        <v>426</v>
      </c>
      <c r="D403" s="296" t="s">
        <v>58</v>
      </c>
      <c r="E403" s="273">
        <v>100000</v>
      </c>
      <c r="F403" s="273">
        <v>-100000</v>
      </c>
      <c r="G403" s="273">
        <f t="shared" si="13"/>
        <v>0</v>
      </c>
    </row>
    <row r="404" spans="1:7" ht="23.25" customHeight="1">
      <c r="A404" s="253"/>
      <c r="B404" s="255"/>
      <c r="C404" s="255"/>
      <c r="D404" s="272" t="s">
        <v>81</v>
      </c>
      <c r="E404" s="273"/>
      <c r="F404" s="273"/>
      <c r="G404" s="273"/>
    </row>
    <row r="405" spans="1:7" ht="33" customHeight="1">
      <c r="A405" s="333"/>
      <c r="B405" s="334"/>
      <c r="C405" s="334"/>
      <c r="D405" s="277" t="s">
        <v>159</v>
      </c>
      <c r="E405" s="346">
        <v>138000</v>
      </c>
      <c r="F405" s="346">
        <f>F406</f>
        <v>0</v>
      </c>
      <c r="G405" s="346">
        <f t="shared" si="13"/>
        <v>138000</v>
      </c>
    </row>
    <row r="406" spans="1:7" ht="17.25" customHeight="1">
      <c r="A406" s="313"/>
      <c r="B406" s="314"/>
      <c r="C406" s="314"/>
      <c r="D406" s="411" t="s">
        <v>160</v>
      </c>
      <c r="E406" s="300">
        <v>138000</v>
      </c>
      <c r="F406" s="300">
        <f>F408</f>
        <v>0</v>
      </c>
      <c r="G406" s="300">
        <f t="shared" si="13"/>
        <v>138000</v>
      </c>
    </row>
    <row r="407" spans="1:7" ht="14.25">
      <c r="A407" s="253"/>
      <c r="B407" s="255"/>
      <c r="C407" s="255"/>
      <c r="D407" s="272" t="s">
        <v>15</v>
      </c>
      <c r="E407" s="312">
        <v>138000</v>
      </c>
      <c r="F407" s="312">
        <v>0</v>
      </c>
      <c r="G407" s="312">
        <f aca="true" t="shared" si="14" ref="G407:G420">SUM(E407+F407)</f>
        <v>138000</v>
      </c>
    </row>
    <row r="408" spans="1:7" ht="14.25">
      <c r="A408" s="403">
        <v>3</v>
      </c>
      <c r="B408" s="255"/>
      <c r="C408" s="255"/>
      <c r="D408" s="292" t="s">
        <v>34</v>
      </c>
      <c r="E408" s="297">
        <v>138000</v>
      </c>
      <c r="F408" s="297">
        <f>F409+F413</f>
        <v>0</v>
      </c>
      <c r="G408" s="297">
        <f t="shared" si="14"/>
        <v>138000</v>
      </c>
    </row>
    <row r="409" spans="1:7" ht="14.25">
      <c r="A409" s="253"/>
      <c r="B409" s="404">
        <v>32</v>
      </c>
      <c r="C409" s="255"/>
      <c r="D409" s="292" t="s">
        <v>39</v>
      </c>
      <c r="E409" s="297">
        <v>38000</v>
      </c>
      <c r="F409" s="297">
        <f>F410+F411+F412</f>
        <v>0</v>
      </c>
      <c r="G409" s="297">
        <f t="shared" si="14"/>
        <v>38000</v>
      </c>
    </row>
    <row r="410" spans="1:7" ht="14.25">
      <c r="A410" s="253"/>
      <c r="B410" s="404"/>
      <c r="C410" s="255">
        <v>322</v>
      </c>
      <c r="D410" s="296" t="s">
        <v>41</v>
      </c>
      <c r="E410" s="273">
        <v>20000</v>
      </c>
      <c r="F410" s="273">
        <v>3500</v>
      </c>
      <c r="G410" s="273">
        <f t="shared" si="14"/>
        <v>23500</v>
      </c>
    </row>
    <row r="411" spans="1:7" ht="14.25">
      <c r="A411" s="253"/>
      <c r="B411" s="255"/>
      <c r="C411" s="255">
        <v>323</v>
      </c>
      <c r="D411" s="296" t="s">
        <v>42</v>
      </c>
      <c r="E411" s="273">
        <v>10000</v>
      </c>
      <c r="F411" s="273">
        <v>0</v>
      </c>
      <c r="G411" s="273">
        <f t="shared" si="14"/>
        <v>10000</v>
      </c>
    </row>
    <row r="412" spans="1:7" ht="14.25">
      <c r="A412" s="403"/>
      <c r="B412" s="255"/>
      <c r="C412" s="255">
        <v>329</v>
      </c>
      <c r="D412" s="296" t="s">
        <v>44</v>
      </c>
      <c r="E412" s="273">
        <v>8000</v>
      </c>
      <c r="F412" s="273">
        <v>-3500</v>
      </c>
      <c r="G412" s="273">
        <f t="shared" si="14"/>
        <v>4500</v>
      </c>
    </row>
    <row r="413" spans="1:7" ht="14.25">
      <c r="A413" s="253"/>
      <c r="B413" s="404">
        <v>38</v>
      </c>
      <c r="C413" s="255"/>
      <c r="D413" s="412" t="s">
        <v>49</v>
      </c>
      <c r="E413" s="297">
        <v>100000</v>
      </c>
      <c r="F413" s="297">
        <v>0</v>
      </c>
      <c r="G413" s="297">
        <f t="shared" si="14"/>
        <v>100000</v>
      </c>
    </row>
    <row r="414" spans="1:7" ht="14.25">
      <c r="A414" s="253"/>
      <c r="B414" s="404"/>
      <c r="C414" s="255">
        <v>381</v>
      </c>
      <c r="D414" s="413" t="s">
        <v>50</v>
      </c>
      <c r="E414" s="273">
        <v>100000</v>
      </c>
      <c r="F414" s="273">
        <v>0</v>
      </c>
      <c r="G414" s="273">
        <f t="shared" si="14"/>
        <v>100000</v>
      </c>
    </row>
    <row r="415" spans="1:7" ht="14.25">
      <c r="A415" s="414"/>
      <c r="B415" s="415"/>
      <c r="C415" s="415"/>
      <c r="D415" s="416" t="s">
        <v>161</v>
      </c>
      <c r="E415" s="417">
        <v>15000</v>
      </c>
      <c r="F415" s="417">
        <f>F416</f>
        <v>0</v>
      </c>
      <c r="G415" s="417">
        <f t="shared" si="14"/>
        <v>15000</v>
      </c>
    </row>
    <row r="416" spans="1:7" ht="14.25">
      <c r="A416" s="313"/>
      <c r="B416" s="314"/>
      <c r="C416" s="314"/>
      <c r="D416" s="411" t="s">
        <v>162</v>
      </c>
      <c r="E416" s="300">
        <v>15000</v>
      </c>
      <c r="F416" s="300">
        <f>F418</f>
        <v>0</v>
      </c>
      <c r="G416" s="300">
        <f t="shared" si="14"/>
        <v>15000</v>
      </c>
    </row>
    <row r="417" spans="1:7" ht="14.25">
      <c r="A417" s="253"/>
      <c r="B417" s="255"/>
      <c r="C417" s="255"/>
      <c r="D417" s="272" t="s">
        <v>15</v>
      </c>
      <c r="E417" s="312">
        <v>15000</v>
      </c>
      <c r="F417" s="312">
        <v>0</v>
      </c>
      <c r="G417" s="312">
        <f t="shared" si="14"/>
        <v>15000</v>
      </c>
    </row>
    <row r="418" spans="1:7" ht="14.25">
      <c r="A418" s="403">
        <v>3</v>
      </c>
      <c r="B418" s="255"/>
      <c r="C418" s="255"/>
      <c r="D418" s="292" t="s">
        <v>34</v>
      </c>
      <c r="E418" s="297">
        <v>15000</v>
      </c>
      <c r="F418" s="297">
        <v>0</v>
      </c>
      <c r="G418" s="297">
        <f t="shared" si="14"/>
        <v>15000</v>
      </c>
    </row>
    <row r="419" spans="1:7" ht="14.25">
      <c r="A419" s="253"/>
      <c r="B419" s="404">
        <v>38</v>
      </c>
      <c r="C419" s="255"/>
      <c r="D419" s="412" t="s">
        <v>49</v>
      </c>
      <c r="E419" s="297">
        <v>15000</v>
      </c>
      <c r="F419" s="297">
        <v>0</v>
      </c>
      <c r="G419" s="297">
        <f t="shared" si="14"/>
        <v>15000</v>
      </c>
    </row>
    <row r="420" spans="1:7" ht="14.25">
      <c r="A420" s="253"/>
      <c r="B420" s="404"/>
      <c r="C420" s="255">
        <v>381</v>
      </c>
      <c r="D420" s="413" t="s">
        <v>50</v>
      </c>
      <c r="E420" s="273">
        <v>15000</v>
      </c>
      <c r="F420" s="273">
        <v>0</v>
      </c>
      <c r="G420" s="273">
        <f t="shared" si="14"/>
        <v>15000</v>
      </c>
    </row>
    <row r="421" spans="1:7" ht="14.25">
      <c r="A421" s="85"/>
      <c r="B421" s="87"/>
      <c r="C421" s="86"/>
      <c r="D421" s="85"/>
      <c r="E421" s="81"/>
      <c r="F421" s="81"/>
      <c r="G421" s="81"/>
    </row>
    <row r="422" spans="1:7" ht="14.25">
      <c r="A422" s="84"/>
      <c r="B422" s="82"/>
      <c r="C422" s="83"/>
      <c r="D422" s="85"/>
      <c r="E422" s="81"/>
      <c r="F422" s="81"/>
      <c r="G422" s="81"/>
    </row>
    <row r="423" spans="1:7" ht="14.25">
      <c r="A423" s="84"/>
      <c r="B423" s="82"/>
      <c r="C423" s="83"/>
      <c r="D423" s="85"/>
      <c r="E423" s="81"/>
      <c r="F423" s="81"/>
      <c r="G423" s="81"/>
    </row>
    <row r="424" spans="1:7" ht="14.25">
      <c r="A424" s="84"/>
      <c r="B424" s="82"/>
      <c r="C424" s="83"/>
      <c r="D424" s="85"/>
      <c r="E424" s="81"/>
      <c r="F424" s="81"/>
      <c r="G424" s="81"/>
    </row>
    <row r="425" spans="1:7" ht="14.25">
      <c r="A425" s="85"/>
      <c r="B425" s="80"/>
      <c r="C425" s="86"/>
      <c r="D425" s="52"/>
      <c r="E425" s="81"/>
      <c r="F425" s="52"/>
      <c r="G425" s="81"/>
    </row>
    <row r="426" spans="1:7" ht="14.25">
      <c r="A426" s="85"/>
      <c r="B426" s="80"/>
      <c r="C426" s="86"/>
      <c r="D426" s="52"/>
      <c r="E426" s="81"/>
      <c r="F426" s="52"/>
      <c r="G426" s="81"/>
    </row>
  </sheetData>
  <sheetProtection selectLockedCells="1" selectUnlockedCells="1"/>
  <mergeCells count="2">
    <mergeCell ref="D2:F2"/>
    <mergeCell ref="A3:H3"/>
  </mergeCells>
  <printOptions/>
  <pageMargins left="0.6097222222222223" right="0.22013888888888888" top="0.4097222222222222" bottom="0.20972222222222223" header="0.5118055555555555" footer="0.5118055555555555"/>
  <pageSetup fitToHeight="0" fitToWidth="1" horizontalDpi="300" verticalDpi="300" orientation="portrait" paperSize="9" scale="78" r:id="rId1"/>
  <rowBreaks count="7" manualBreakCount="7">
    <brk id="59" max="6" man="1"/>
    <brk id="116" max="6" man="1"/>
    <brk id="170" max="6" man="1"/>
    <brk id="219" max="6" man="1"/>
    <brk id="270" max="6" man="1"/>
    <brk id="322" max="6" man="1"/>
    <brk id="376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M21"/>
  <sheetViews>
    <sheetView view="pageBreakPreview" zoomScale="90" zoomScaleSheetLayoutView="90" zoomScalePageLayoutView="0" workbookViewId="0" topLeftCell="A1">
      <selection activeCell="E19" sqref="E19"/>
    </sheetView>
  </sheetViews>
  <sheetFormatPr defaultColWidth="9.140625" defaultRowHeight="15"/>
  <cols>
    <col min="3" max="3" width="9.57421875" style="0" customWidth="1"/>
    <col min="11" max="11" width="27.00390625" style="0" customWidth="1"/>
    <col min="13" max="13" width="0" style="0" hidden="1" customWidth="1"/>
  </cols>
  <sheetData>
    <row r="2" spans="4:8" ht="16.5" customHeight="1">
      <c r="D2" s="456" t="s">
        <v>82</v>
      </c>
      <c r="E2" s="456"/>
      <c r="F2" s="456"/>
      <c r="G2" s="456"/>
      <c r="H2" s="456"/>
    </row>
    <row r="3" spans="1:11" ht="39.75" customHeight="1">
      <c r="A3" s="458" t="s">
        <v>202</v>
      </c>
      <c r="B3" s="459"/>
      <c r="C3" s="459"/>
      <c r="D3" s="459"/>
      <c r="E3" s="459"/>
      <c r="F3" s="459"/>
      <c r="G3" s="459"/>
      <c r="H3" s="459"/>
      <c r="I3" s="459"/>
      <c r="J3" s="459"/>
      <c r="K3" s="459"/>
    </row>
    <row r="5" ht="18.75" customHeight="1"/>
    <row r="7" ht="18">
      <c r="A7" s="89" t="s">
        <v>83</v>
      </c>
    </row>
    <row r="9" spans="4:8" ht="18.75" customHeight="1">
      <c r="D9" s="456" t="s">
        <v>84</v>
      </c>
      <c r="E9" s="456"/>
      <c r="F9" s="456"/>
      <c r="G9" s="456"/>
      <c r="H9" s="456"/>
    </row>
    <row r="10" ht="12.75" customHeight="1"/>
    <row r="11" spans="1:13" ht="44.25" customHeight="1">
      <c r="A11" s="457" t="s">
        <v>224</v>
      </c>
      <c r="B11" s="457"/>
      <c r="C11" s="457"/>
      <c r="D11" s="457"/>
      <c r="E11" s="457"/>
      <c r="F11" s="457"/>
      <c r="G11" s="457"/>
      <c r="H11" s="457"/>
      <c r="I11" s="457"/>
      <c r="J11" s="457"/>
      <c r="K11" s="457"/>
      <c r="L11" s="457"/>
      <c r="M11" s="457"/>
    </row>
    <row r="15" ht="18">
      <c r="A15" s="88" t="s">
        <v>218</v>
      </c>
    </row>
    <row r="16" ht="18">
      <c r="A16" s="88" t="s">
        <v>225</v>
      </c>
    </row>
    <row r="17" ht="18">
      <c r="A17" s="88" t="s">
        <v>226</v>
      </c>
    </row>
    <row r="19" spans="9:11" ht="18">
      <c r="I19" s="89" t="s">
        <v>85</v>
      </c>
      <c r="J19" s="52"/>
      <c r="K19" s="91"/>
    </row>
    <row r="20" spans="8:11" ht="18" customHeight="1">
      <c r="H20" s="85"/>
      <c r="I20" s="88" t="s">
        <v>90</v>
      </c>
      <c r="J20" s="85"/>
      <c r="K20" s="90"/>
    </row>
    <row r="21" spans="8:11" ht="14.25">
      <c r="H21" s="85"/>
      <c r="I21" s="85"/>
      <c r="J21" s="85"/>
      <c r="K21" s="85"/>
    </row>
  </sheetData>
  <sheetProtection selectLockedCells="1" selectUnlockedCells="1"/>
  <mergeCells count="4">
    <mergeCell ref="D2:H2"/>
    <mergeCell ref="D9:H9"/>
    <mergeCell ref="A11:M11"/>
    <mergeCell ref="A3:K3"/>
  </mergeCells>
  <printOptions/>
  <pageMargins left="0.8701388888888889" right="0.6298611111111111" top="0.9201388888888888" bottom="0.9840277777777777" header="0.5118055555555555" footer="0.5118055555555555"/>
  <pageSetup horizontalDpi="300" verticalDpi="3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Računovostvo</dc:creator>
  <cp:keywords/>
  <dc:description/>
  <cp:lastModifiedBy>Računovostvo</cp:lastModifiedBy>
  <cp:lastPrinted>2020-12-24T09:51:11Z</cp:lastPrinted>
  <dcterms:created xsi:type="dcterms:W3CDTF">2016-12-07T13:41:00Z</dcterms:created>
  <dcterms:modified xsi:type="dcterms:W3CDTF">2020-12-24T09:54:34Z</dcterms:modified>
  <cp:category/>
  <cp:version/>
  <cp:contentType/>
  <cp:contentStatus/>
</cp:coreProperties>
</file>