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948" tabRatio="987" activeTab="0"/>
  </bookViews>
  <sheets>
    <sheet name="1. Opći dio" sheetId="1" r:id="rId1"/>
    <sheet name="2. Račun prihoda i rashoda" sheetId="2" r:id="rId2"/>
    <sheet name="3. Posebni dio" sheetId="3" r:id="rId3"/>
  </sheets>
  <definedNames>
    <definedName name="_xlnm.Print_Titles" localSheetId="2">'3. Posebni dio'!$5:$6</definedName>
    <definedName name="_xlnm.Print_Area" localSheetId="0">'1. Opći dio'!$A$1:$H$34</definedName>
    <definedName name="_xlnm.Print_Area" localSheetId="1">'2. Račun prihoda i rashoda'!$A$1:$G$82</definedName>
    <definedName name="_xlnm.Print_Area" localSheetId="2">'3. Posebni dio'!$A$1:$G$367</definedName>
  </definedNames>
  <calcPr fullCalcOnLoad="1"/>
</workbook>
</file>

<file path=xl/sharedStrings.xml><?xml version="1.0" encoding="utf-8"?>
<sst xmlns="http://schemas.openxmlformats.org/spreadsheetml/2006/main" count="474" uniqueCount="198">
  <si>
    <t xml:space="preserve">        I. OPĆI DIO</t>
  </si>
  <si>
    <t>Članak 1.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</si>
  <si>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</si>
  <si>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</si>
  <si>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</si>
  <si>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</si>
  <si>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 xml:space="preserve">    Razlika - višak/manjak</t>
  </si>
  <si>
    <t xml:space="preserve">    Primici od financijske imovine i zaduživanja</t>
  </si>
  <si>
    <t>Članak 2.</t>
  </si>
  <si>
    <t xml:space="preserve">        A. RAČUN PRIHODA I RASHODA</t>
  </si>
  <si>
    <t>Razred</t>
  </si>
  <si>
    <t>Skupina</t>
  </si>
  <si>
    <t>Podskupina</t>
  </si>
  <si>
    <t>Prihodi/primici i rashodi/izdaci</t>
  </si>
  <si>
    <t>IZVOR OPĆI PRIHODI I PRIMICI</t>
  </si>
  <si>
    <t>Prihodi od poreza</t>
  </si>
  <si>
    <t>Porez i prirez na dohodak od nesamostalnog rada</t>
  </si>
  <si>
    <t>Porezi na imovinu</t>
  </si>
  <si>
    <t>Porezi na robu i usluge</t>
  </si>
  <si>
    <t>Pomoći iz inozemstva i od subjekata unutar općeg proračuna</t>
  </si>
  <si>
    <t>Pomoći proračunu iz drugih proračuna</t>
  </si>
  <si>
    <t>Pomoći od izvanproračunskih korisnika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</si>
  <si>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</si>
  <si>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</si>
  <si>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</si>
  <si>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</si>
  <si>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</si>
  <si>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</si>
  <si>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</si>
  <si>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RASHODI POSLOVANJA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</si>
  <si>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</si>
  <si>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</si>
  <si>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</si>
  <si>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</si>
  <si>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</si>
  <si>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</si>
  <si>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</si>
  <si>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</si>
  <si>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</si>
  <si>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</si>
  <si>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</si>
  <si>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</si>
  <si>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</si>
  <si>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</si>
  <si>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</si>
  <si>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</si>
  <si>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RASHODI ZA NABAVU NEFINANCIJSKE IMOVINE</t>
  </si>
  <si>
    <t>Rashodi za nabavu nefinancijske imovine</t>
  </si>
  <si>
    <t>Rashodi za nabavu neproizvedene dugotrajne imovine</t>
  </si>
  <si>
    <t>Rashodi za nabavu proizvedene dugotrajne imovine</t>
  </si>
  <si>
    <t>Građevinski objekti</t>
  </si>
  <si>
    <t>Postrojenja i oprema</t>
  </si>
  <si>
    <t>Nematerijalna proizvedena imovina</t>
  </si>
  <si>
    <t xml:space="preserve">        II. POSEBNI DIO</t>
  </si>
  <si>
    <t xml:space="preserve">Članak 3. </t>
  </si>
  <si>
    <t>Rashodi i izdaci</t>
  </si>
  <si>
    <t>UKUPNI RASHODI/IZDACI</t>
  </si>
  <si>
    <t xml:space="preserve">Razdjel 001 PREDSTAVNIČKA I IZVRŠNA TIJELA </t>
  </si>
  <si>
    <t>Glava 00101 Predstavnička i izvršna tijela</t>
  </si>
  <si>
    <t>Funkcijska klasifikacija: 01- Opće javne usluge</t>
  </si>
  <si>
    <t>Razdjel 002 JEDINSTVENI UPRAVNI ODJEL</t>
  </si>
  <si>
    <t>Glava 00201 Jedinstveni upravni odjel</t>
  </si>
  <si>
    <t>Rashodi za nabavu neproizvedena dugotrajne imovine</t>
  </si>
  <si>
    <t>Doprinosi na plaću</t>
  </si>
  <si>
    <t>Naknada troškova zaposlenima</t>
  </si>
  <si>
    <t>Funkcijska klasifikacija: 06- Usluge unapređenja stanovanja i zajednice</t>
  </si>
  <si>
    <t>Rashodi za nabavu nefinancijsku imovinu</t>
  </si>
  <si>
    <t>Funkcijska klasifikacija: 08-Rekreacija, kultura i religija</t>
  </si>
  <si>
    <t>Funkcijska klasifikacija: 09-Obrazovanje</t>
  </si>
  <si>
    <t>Funkcijska klasifikacija: 10- Socijalna zaštita</t>
  </si>
  <si>
    <t>Nagrade građanima i kućanstvima na osiguranja i drugih naknada</t>
  </si>
  <si>
    <t>Funkcijska klasifikacija: 03-Javni red i sigurnost</t>
  </si>
  <si>
    <t>Članak 4.</t>
  </si>
  <si>
    <t xml:space="preserve">        III. ZAVRŠNA ODREDBA</t>
  </si>
  <si>
    <t xml:space="preserve"> Aktivnost A100001 Redovna djelatnost</t>
  </si>
  <si>
    <t xml:space="preserve">    Izdaci za financijsku imovinu i otplate zajmova</t>
  </si>
  <si>
    <t xml:space="preserve">    Neto financiranje</t>
  </si>
  <si>
    <t xml:space="preserve">    Višak/manjak + neto financiranje</t>
  </si>
  <si>
    <t>IZVOR OSTALI PRIHODI ZA POSEBNE NAMJENE</t>
  </si>
  <si>
    <t>Naknade građanima i kućanstvima iz proračuna</t>
  </si>
  <si>
    <t>Pomoći dane u inozemstvu i unutar opće države</t>
  </si>
  <si>
    <t>Tekuće pomoći proračunskim korisnicima drugih proračuna</t>
  </si>
  <si>
    <t xml:space="preserve">Naknade građanima i kućanstvima na temelju osiguranja i druge naknade </t>
  </si>
  <si>
    <t>Kapitalne pomoći</t>
  </si>
  <si>
    <t>Pomoći proračunskim korisnicima drugih proračuna</t>
  </si>
  <si>
    <t>Pomoći dane u inozemstvo i unutar općeg proračuna</t>
  </si>
  <si>
    <t>PRIHODI POSLOVANJA</t>
  </si>
  <si>
    <t>Prihodi poslovanja</t>
  </si>
  <si>
    <t>Aktivnost A101001 Administrativni poslovi</t>
  </si>
  <si>
    <t>Aktivnost A101002 Javni radovi</t>
  </si>
  <si>
    <t xml:space="preserve">Projet T102001 Održavanje nerazvrstanih cesta                                   </t>
  </si>
  <si>
    <t>PROGRAM 100 Djelatnost predstavničkih, izvršnih tijela, mjesne samouprave i radnih tijela</t>
  </si>
  <si>
    <t>PROGRAM 101  Djelatnost Jedinstvenog upravnog odjela</t>
  </si>
  <si>
    <t>PROGRAM 102  Održavanje komunalne infrastrukture</t>
  </si>
  <si>
    <t>Projekt K101001 Nabava dugotrajne imovine</t>
  </si>
  <si>
    <t>UKUPNO RASHODI POSLOVANJA I RASHODI ZA NABAVU NEFINANCIJSKE IMOVINE</t>
  </si>
  <si>
    <t>A. RAČUN PRIHODA I RASHODA</t>
  </si>
  <si>
    <t>B. RAČUN FINANCIRANJA</t>
  </si>
  <si>
    <t>PROGRAM 103 Građenje komunalne infrastrukture</t>
  </si>
  <si>
    <t>PROGRAM 104 Prostornog uređenja i unapređenja stanovanja</t>
  </si>
  <si>
    <t>PROGRAM 105 Javne potrebe u kulturi i razvoju organizacija civilnog društva</t>
  </si>
  <si>
    <t>PROGRAM 106  Javne potrebe u predškolskom odgoju</t>
  </si>
  <si>
    <t xml:space="preserve">Aktivnost A106001  Provođenje programa dječjeg vrtića i male škole                            </t>
  </si>
  <si>
    <t>PROGRAM 107 Javne potrebe u osnovnom školstvu</t>
  </si>
  <si>
    <t xml:space="preserve">Aktivnost A107002 Nabava opreme za školstvo i pripomoć školama      </t>
  </si>
  <si>
    <t>PROGRAM 108 Javne potrebe u socijalnoj skrbi</t>
  </si>
  <si>
    <t>PROGRAM 109 Javne potrebe u sportu</t>
  </si>
  <si>
    <t xml:space="preserve">Aktivnost A108004 Sufinanciranje potreba bolesnih i nemoćnih - Crveni križ               </t>
  </si>
  <si>
    <t xml:space="preserve">Aktivnost A108003 Pomoć za novorođenčad                                    </t>
  </si>
  <si>
    <t xml:space="preserve">Aktivnost A108002 Sufinanciranje prehrane učenicima u školskim kuhinjama                                    </t>
  </si>
  <si>
    <t xml:space="preserve">Aktivnost A108001 Socijalno ugrožena kućanstva      </t>
  </si>
  <si>
    <t>Aktivnost  A109001 Djelatnost sportskih udruga</t>
  </si>
  <si>
    <t>PROGRAM 110 Javne potrebe u protupožarnoj i civilnoj zaštiti</t>
  </si>
  <si>
    <t>Aktivnost A110001 Vatrogastvo i civilna zaštita</t>
  </si>
  <si>
    <t>PROGRAM 111 Javnih potreba za obavlajnje djelatnosti HGSS</t>
  </si>
  <si>
    <t>Aktivnost A111001 HGSS Stanica Koprivnica</t>
  </si>
  <si>
    <t>IZVOR POMOĆI</t>
  </si>
  <si>
    <t xml:space="preserve">IZVOR POMOĆI </t>
  </si>
  <si>
    <t xml:space="preserve">  Ukupan donos viška/manjka iz prethodne(ih) godine</t>
  </si>
  <si>
    <t>C. PRENESENA SREDSTVA</t>
  </si>
  <si>
    <t xml:space="preserve"> Višak/manjak iz prethodne(ih) godine koji će se pokriti/rasporediti</t>
  </si>
  <si>
    <t>Kazne, upravne mjere i ostali prihodi</t>
  </si>
  <si>
    <t>Kazne i upravne mjere</t>
  </si>
  <si>
    <t xml:space="preserve">Aktivnost A107001 Nabava radnih bilježnica od 1. do 8. razreda                  </t>
  </si>
  <si>
    <t>UKUPNI PRIHODI</t>
  </si>
  <si>
    <t>UKUPNI RASHODI</t>
  </si>
  <si>
    <t>Aktivnost  A105001 Održavanje kulturnih i sahralnih objekata</t>
  </si>
  <si>
    <t>Kazne, paneli i naknade štete</t>
  </si>
  <si>
    <t>Kazne, penali i naknade štete</t>
  </si>
  <si>
    <t>Ostali prihodi</t>
  </si>
  <si>
    <t xml:space="preserve">        Proračun Općine Kalnik za 2022. godinu (u daljnjem tekstu: Proračun) i projekcije za 2023. i 2024. godinu sastoji se od:</t>
  </si>
  <si>
    <t>Prihodi od prodaje proizvoda i robe te pruženih usluga i prihodi od donacija</t>
  </si>
  <si>
    <t>Donacije od pravnih i fizičkih osoba izvan općeg proračuna</t>
  </si>
  <si>
    <t>Pomoći proračunskim korisnicima iz proračuna koji im nije nadležan</t>
  </si>
  <si>
    <t>IZVOR OSTALI PRIHODI ZA POSEBNE NAMJENE - vrtić suf. roditelja</t>
  </si>
  <si>
    <t>IZVOR PRIHODI ZA POSEBNE NAMJENE - vrtić suf. općina i gradova</t>
  </si>
  <si>
    <t>IZVOR POMOĆI - vrtić - Državni proračun za predškolski odgoj</t>
  </si>
  <si>
    <t>IZVOR  DONACIJE - vrtić donacije fizičke i pravne osobe</t>
  </si>
  <si>
    <t>IZVOR POMOĆI - Hrvatske ceste, Hrvatski zavod za zapošljavanje</t>
  </si>
  <si>
    <t>IZVOR POMOĆI - Ministarstvo regionalnog razvoja i fondova EU</t>
  </si>
  <si>
    <t>IZVOR POMOĆI - projekt Izgradnja dječjeg igrališta</t>
  </si>
  <si>
    <t>PRIHODI ZA POSEBNE NAMJENE</t>
  </si>
  <si>
    <t>Kapitalne donacije</t>
  </si>
  <si>
    <t>Projekt K104001 Društveni domovi i ostali građevinski objekti u vlasništvu Općine</t>
  </si>
  <si>
    <t xml:space="preserve">Projekt K103001 Modernizacija nerazvrstanih cesta  </t>
  </si>
  <si>
    <t xml:space="preserve">Aktivnost 107003 Nagrade i pomoći                                </t>
  </si>
  <si>
    <t>IZVOR POMOĆI - Koprivničko-križevačka županija</t>
  </si>
  <si>
    <t>IZVOR POMOĆI - Državni proračun - fiskalno izravnanje</t>
  </si>
  <si>
    <t>Proračun za 
2022. godinu</t>
  </si>
  <si>
    <t>Projekcija za 2023. godinu</t>
  </si>
  <si>
    <t>Projekcija za 
2024. godinu</t>
  </si>
  <si>
    <t>Aktivnost  A105003 Razvoj kulturne i turističke infrastrukture</t>
  </si>
  <si>
    <t>Aktivnost  A105002 Ostale društvene organizacije</t>
  </si>
  <si>
    <t>Proračun za 2022. godinu</t>
  </si>
  <si>
    <t>URBROJ: 2137/23-21-1</t>
  </si>
  <si>
    <t>Aktivnost A100002 Izvanredni i nepredviđeni rashodi - proračunska zaliha</t>
  </si>
  <si>
    <t>Aktivnost  A100003 Rad političkih stranaka</t>
  </si>
  <si>
    <t xml:space="preserve"> Aktivnost  A100004 Informiranje i odnosi s javnošću</t>
  </si>
  <si>
    <t>Aktivnost  A100005 Donacije i sponzorstva, manifestacije</t>
  </si>
  <si>
    <t xml:space="preserve"> Aktivnost  A100006  Dan Općine</t>
  </si>
  <si>
    <t xml:space="preserve"> Aktivnost  A100007  Članarine</t>
  </si>
  <si>
    <t>Aktivnost A100008 Elementarne nepogode</t>
  </si>
  <si>
    <t>Projekt K103003 Dječja igrališta</t>
  </si>
  <si>
    <t xml:space="preserve">Projekt K103005 Uređenje postojećeg parkirališta i sanitarnog čvora ispod starog grada Veliki Kalnik                      </t>
  </si>
  <si>
    <t>Projekt K104002 Vodooskrba i odvodnja</t>
  </si>
  <si>
    <t xml:space="preserve">Projekt K103007 Izgradnja energetski učinkovite javne rasvjete                        </t>
  </si>
  <si>
    <t>Projekt K103008 Sportsko vatrogasni centar MAROF</t>
  </si>
  <si>
    <t>Projekt K103009 Sportsko vatrogasni centar KAMEN</t>
  </si>
  <si>
    <t>KLASA: 400-08/21-01/02</t>
  </si>
  <si>
    <t>Projekt T104001 Geodetsko/katastarska izmjera općine</t>
  </si>
  <si>
    <t>Projekt T104002 Upravljanje imovinom</t>
  </si>
  <si>
    <t>Projekt T104003 Gospodarenje otpadom</t>
  </si>
  <si>
    <t>Projekt T104004 Izrada planova, izvješća i ostale dokumentacije sukladno Zakonu o prostornom uređenju, Zakona o lovstvu i ostalim zakonskim odredbama</t>
  </si>
  <si>
    <t>IZVOR PRIHODI ZA POSEBNE NAMJENE</t>
  </si>
  <si>
    <t>IZVOR DONACIJE</t>
  </si>
  <si>
    <t xml:space="preserve">IZVOR PRIHODI ZA POSEBNE NAMJENE </t>
  </si>
  <si>
    <t xml:space="preserve">Projekt T103001 Uređenje planinarskih, pješačkih, biciklističkih i vinskih staza i puteva                     </t>
  </si>
  <si>
    <t xml:space="preserve">        Prihodi i rashodi po ekonomskoj klasifikaciji utvrđuju se u A. Računu prihoda i rashoda u Proračunu i projekcijama za 2022. i 2023. godinu, kako slijedi:</t>
  </si>
  <si>
    <t xml:space="preserve">        Ukupni rashodi u svoti 5.828.000,00 kuna iskazani u Proračunu, raspoređuju se po nositeljima, korisnicima, programima i namjenama u Posebnom dijelu Proračuna kako slijedi:</t>
  </si>
  <si>
    <t xml:space="preserve">Projekt K103002 Uređenje parkirališta pokraj Doma hrvatskih branitelja  na Kalniku          </t>
  </si>
  <si>
    <t xml:space="preserve">Projekt K103004 Modernizacija nogostupa centar Kalnik      </t>
  </si>
  <si>
    <t>Projekt K103006 Oprema za parkove i ostale zelene površine</t>
  </si>
  <si>
    <t>IZVOR POMOĆI - projekt - LAG</t>
  </si>
  <si>
    <t>Projekt T102003 Održavanje građevina javne odvodnje oborinskih voda</t>
  </si>
  <si>
    <t>Projekt T102004 Održavanje javnih zelenih površina</t>
  </si>
  <si>
    <t xml:space="preserve">Projet T102005 Održavanje građevina, uređaja i predmeta javne namjene                         </t>
  </si>
  <si>
    <t xml:space="preserve">Projekt T102006 Održavanje groblja                 </t>
  </si>
  <si>
    <t xml:space="preserve">Projekt T102007 Održavanje čistoće javnih površina                     </t>
  </si>
  <si>
    <t xml:space="preserve">Projet T102008 Održavanje javne rasvjete                              </t>
  </si>
  <si>
    <t xml:space="preserve">Projekt T102009 Deratizacija i dezinsekcija                          </t>
  </si>
  <si>
    <t xml:space="preserve">Projekt T102010 Veterinarsko-higijeničarske usluge                      </t>
  </si>
  <si>
    <t>Projekt T102002 Održavanje javnih površina na kojima nije dopušten promet motornim vozilima</t>
  </si>
  <si>
    <t>PRIJEDLOG PRORAČUNA OPĆINE KALNIK 
ZA 2022. GODINU I PROJEKCIJE ZA 2023. I 2024. GODINU</t>
  </si>
  <si>
    <t xml:space="preserve">         Ovaj Prijedlog Proračuna podnosi se Općinskom vijeću Općine Kalnik.</t>
  </si>
  <si>
    <t>Kalnik, 12. studenoga 2021.</t>
  </si>
  <si>
    <t xml:space="preserve">
        Na temelju članka 37. stavka 4. Zakona o proračunu ("Narodne novine'' broj 87/08., 136/12. i 15/15.) i članka 32. Statuta Općine Kalnik (''Službeni glasnik Koprivničko-križevačke županije" broj 5/13, 4/18, 4/20. i 5/21), općinski načelnik Općine Kalnik dana 12. studenoga 2021. podnosi
</t>
  </si>
  <si>
    <t>OPĆINSKI NAČELNIK</t>
  </si>
  <si>
    <t xml:space="preserve">    Krunoslav Đurec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</si>
</sst>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;[Red]#,##0.00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b/>
      <sz val="10"/>
      <color indexed="8"/>
      <name val="Calibri"/>
      <family val="2"/>
    </font>
    <font>
      <sz val="8"/>
      <color indexed="9"/>
      <name val="Calibri"/>
      <family val="2"/>
    </font>
    <font>
      <sz val="11"/>
      <color indexed="22"/>
      <name val="Calibri"/>
      <family val="2"/>
    </font>
    <font>
      <sz val="10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.5"/>
      <color indexed="8"/>
      <name val="Calibri"/>
      <family val="2"/>
    </font>
    <font>
      <b/>
      <sz val="10.5"/>
      <name val="Calibri"/>
      <family val="2"/>
    </font>
    <font>
      <b/>
      <sz val="10.5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theme="10"/>
      <name val="Calibri"/>
      <family val="2"/>
    </font>
    <font>
      <sz val="18"/>
      <color theme="3"/>
      <name val="Calibri Light"/>
      <family val="2"/>
    </font>
    <font>
      <u val="single"/>
      <sz val="11"/>
      <color theme="11"/>
      <name val="Calibri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6F0FA"/>
        <bgColor indexed="64"/>
      </patternFill>
    </fill>
    <fill>
      <patternFill patternType="solid">
        <fgColor rgb="FFDEC8EE"/>
        <bgColor indexed="64"/>
      </patternFill>
    </fill>
    <fill>
      <patternFill patternType="solid">
        <fgColor rgb="FFF6F0FA"/>
        <bgColor indexed="64"/>
      </patternFill>
    </fill>
    <fill>
      <patternFill patternType="solid">
        <fgColor rgb="FFF6F0F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BBC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FE6FF"/>
        <bgColor indexed="64"/>
      </patternFill>
    </fill>
    <fill>
      <patternFill patternType="solid">
        <fgColor rgb="FFE1F7FF"/>
        <bgColor indexed="64"/>
      </patternFill>
    </fill>
    <fill>
      <patternFill patternType="solid">
        <fgColor rgb="FF69BFFF"/>
        <bgColor indexed="64"/>
      </patternFill>
    </fill>
    <fill>
      <patternFill patternType="solid">
        <fgColor rgb="FFA7D9FF"/>
        <bgColor indexed="64"/>
      </patternFill>
    </fill>
    <fill>
      <patternFill patternType="solid">
        <fgColor rgb="FFFFAFAF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rgb="FFFFE285"/>
        <bgColor indexed="64"/>
      </patternFill>
    </fill>
    <fill>
      <patternFill patternType="solid">
        <fgColor rgb="FFFFEBAB"/>
        <bgColor indexed="64"/>
      </patternFill>
    </fill>
    <fill>
      <patternFill patternType="solid">
        <fgColor rgb="FF6D9EFF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/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59"/>
      </left>
      <right style="thin"/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/>
      <top style="thin">
        <color indexed="59"/>
      </top>
      <bottom style="thin">
        <color indexed="5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0" fillId="17" borderId="1" applyNumberFormat="0" applyAlignment="0" applyProtection="0"/>
    <xf numFmtId="0" fontId="3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4" fillId="8" borderId="2" applyNumberFormat="0" applyAlignment="0" applyProtection="0"/>
    <xf numFmtId="0" fontId="5" fillId="8" borderId="3" applyNumberFormat="0" applyAlignment="0" applyProtection="0"/>
    <xf numFmtId="0" fontId="6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9" fontId="1" fillId="0" borderId="0" applyFill="0" applyBorder="0" applyAlignment="0" applyProtection="0"/>
    <xf numFmtId="0" fontId="13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14" fillId="23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7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448">
    <xf numFmtId="0" fontId="0" fillId="0" borderId="0" xfId="0" applyAlignment="1">
      <alignment/>
    </xf>
    <xf numFmtId="0" fontId="0" fillId="24" borderId="0" xfId="0" applyFill="1" applyAlignment="1">
      <alignment/>
    </xf>
    <xf numFmtId="0" fontId="21" fillId="0" borderId="0" xfId="0" applyFont="1" applyAlignment="1">
      <alignment/>
    </xf>
    <xf numFmtId="0" fontId="0" fillId="24" borderId="0" xfId="0" applyFill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/>
    </xf>
    <xf numFmtId="0" fontId="0" fillId="0" borderId="10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4" fontId="19" fillId="0" borderId="0" xfId="0" applyNumberFormat="1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2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center" vertical="center" textRotation="180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4" fontId="17" fillId="0" borderId="11" xfId="0" applyNumberFormat="1" applyFont="1" applyBorder="1" applyAlignment="1" applyProtection="1">
      <alignment horizontal="center" vertical="center" wrapText="1"/>
      <protection locked="0"/>
    </xf>
    <xf numFmtId="0" fontId="17" fillId="8" borderId="11" xfId="0" applyFont="1" applyFill="1" applyBorder="1" applyAlignment="1" applyProtection="1">
      <alignment horizontal="center" vertical="center"/>
      <protection locked="0"/>
    </xf>
    <xf numFmtId="0" fontId="17" fillId="8" borderId="11" xfId="0" applyFont="1" applyFill="1" applyBorder="1" applyAlignment="1" applyProtection="1">
      <alignment/>
      <protection locked="0"/>
    </xf>
    <xf numFmtId="4" fontId="17" fillId="8" borderId="11" xfId="0" applyNumberFormat="1" applyFont="1" applyFill="1" applyBorder="1" applyAlignment="1">
      <alignment/>
    </xf>
    <xf numFmtId="0" fontId="17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/>
      <protection locked="0"/>
    </xf>
    <xf numFmtId="4" fontId="17" fillId="0" borderId="11" xfId="0" applyNumberFormat="1" applyFont="1" applyFill="1" applyBorder="1" applyAlignment="1">
      <alignment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/>
      <protection locked="0"/>
    </xf>
    <xf numFmtId="166" fontId="24" fillId="0" borderId="11" xfId="0" applyNumberFormat="1" applyFont="1" applyFill="1" applyBorder="1" applyAlignment="1" applyProtection="1">
      <alignment/>
      <protection locked="0"/>
    </xf>
    <xf numFmtId="4" fontId="2" fillId="24" borderId="11" xfId="0" applyNumberFormat="1" applyFont="1" applyFill="1" applyBorder="1" applyAlignment="1" applyProtection="1">
      <alignment/>
      <protection locked="0"/>
    </xf>
    <xf numFmtId="0" fontId="25" fillId="24" borderId="11" xfId="0" applyFont="1" applyFill="1" applyBorder="1" applyAlignment="1" applyProtection="1">
      <alignment horizontal="center" vertical="center"/>
      <protection locked="0"/>
    </xf>
    <xf numFmtId="0" fontId="24" fillId="24" borderId="11" xfId="0" applyFont="1" applyFill="1" applyBorder="1" applyAlignment="1" applyProtection="1">
      <alignment horizontal="center" vertical="center"/>
      <protection locked="0"/>
    </xf>
    <xf numFmtId="0" fontId="24" fillId="24" borderId="11" xfId="0" applyFont="1" applyFill="1" applyBorder="1" applyAlignment="1" applyProtection="1">
      <alignment horizontal="right" vertical="center"/>
      <protection locked="0"/>
    </xf>
    <xf numFmtId="0" fontId="17" fillId="24" borderId="11" xfId="0" applyFont="1" applyFill="1" applyBorder="1" applyAlignment="1" applyProtection="1">
      <alignment/>
      <protection locked="0"/>
    </xf>
    <xf numFmtId="4" fontId="25" fillId="24" borderId="11" xfId="0" applyNumberFormat="1" applyFont="1" applyFill="1" applyBorder="1" applyAlignment="1">
      <alignment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27" fillId="24" borderId="11" xfId="0" applyFont="1" applyFill="1" applyBorder="1" applyAlignment="1" applyProtection="1">
      <alignment horizontal="center" vertical="center"/>
      <protection locked="0"/>
    </xf>
    <xf numFmtId="0" fontId="28" fillId="24" borderId="11" xfId="0" applyFont="1" applyFill="1" applyBorder="1" applyAlignment="1" applyProtection="1">
      <alignment horizontal="right" vertical="center"/>
      <protection locked="0"/>
    </xf>
    <xf numFmtId="4" fontId="17" fillId="24" borderId="11" xfId="0" applyNumberFormat="1" applyFont="1" applyFill="1" applyBorder="1" applyAlignment="1">
      <alignment/>
    </xf>
    <xf numFmtId="0" fontId="17" fillId="24" borderId="11" xfId="0" applyFont="1" applyFill="1" applyBorder="1" applyAlignment="1" applyProtection="1">
      <alignment horizontal="right"/>
      <protection locked="0"/>
    </xf>
    <xf numFmtId="4" fontId="17" fillId="24" borderId="11" xfId="0" applyNumberFormat="1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0" fillId="24" borderId="11" xfId="0" applyFont="1" applyFill="1" applyBorder="1" applyAlignment="1" applyProtection="1">
      <alignment horizontal="right"/>
      <protection locked="0"/>
    </xf>
    <xf numFmtId="0" fontId="0" fillId="24" borderId="11" xfId="0" applyFont="1" applyFill="1" applyBorder="1" applyAlignment="1" applyProtection="1">
      <alignment/>
      <protection locked="0"/>
    </xf>
    <xf numFmtId="4" fontId="0" fillId="24" borderId="11" xfId="0" applyNumberFormat="1" applyFont="1" applyFill="1" applyBorder="1" applyAlignment="1" applyProtection="1">
      <alignment/>
      <protection locked="0"/>
    </xf>
    <xf numFmtId="49" fontId="17" fillId="24" borderId="11" xfId="0" applyNumberFormat="1" applyFont="1" applyFill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4" fontId="0" fillId="0" borderId="11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" fontId="0" fillId="0" borderId="0" xfId="0" applyNumberFormat="1" applyBorder="1" applyAlignment="1" applyProtection="1">
      <alignment vertical="center"/>
      <protection locked="0"/>
    </xf>
    <xf numFmtId="1" fontId="0" fillId="0" borderId="0" xfId="0" applyNumberForma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 textRotation="180"/>
    </xf>
    <xf numFmtId="1" fontId="0" fillId="0" borderId="11" xfId="0" applyNumberFormat="1" applyFont="1" applyBorder="1" applyAlignment="1">
      <alignment horizontal="center" vertical="center" textRotation="180"/>
    </xf>
    <xf numFmtId="0" fontId="0" fillId="0" borderId="11" xfId="0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" fontId="31" fillId="24" borderId="11" xfId="0" applyNumberFormat="1" applyFont="1" applyFill="1" applyBorder="1" applyAlignment="1">
      <alignment horizontal="right" wrapText="1"/>
    </xf>
    <xf numFmtId="0" fontId="30" fillId="24" borderId="11" xfId="0" applyFont="1" applyFill="1" applyBorder="1" applyAlignment="1">
      <alignment wrapText="1"/>
    </xf>
    <xf numFmtId="4" fontId="0" fillId="0" borderId="11" xfId="0" applyNumberForma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30" fillId="24" borderId="11" xfId="0" applyNumberFormat="1" applyFont="1" applyFill="1" applyBorder="1" applyAlignment="1">
      <alignment wrapText="1"/>
    </xf>
    <xf numFmtId="4" fontId="25" fillId="0" borderId="11" xfId="0" applyNumberFormat="1" applyFont="1" applyBorder="1" applyAlignment="1">
      <alignment/>
    </xf>
    <xf numFmtId="0" fontId="25" fillId="0" borderId="11" xfId="0" applyFont="1" applyFill="1" applyBorder="1" applyAlignment="1">
      <alignment horizontal="center" vertical="center"/>
    </xf>
    <xf numFmtId="1" fontId="24" fillId="0" borderId="11" xfId="0" applyNumberFormat="1" applyFont="1" applyFill="1" applyBorder="1" applyAlignment="1">
      <alignment horizontal="center" vertical="center"/>
    </xf>
    <xf numFmtId="1" fontId="33" fillId="0" borderId="11" xfId="0" applyNumberFormat="1" applyFont="1" applyBorder="1" applyAlignment="1">
      <alignment horizontal="left" wrapText="1"/>
    </xf>
    <xf numFmtId="0" fontId="33" fillId="0" borderId="11" xfId="0" applyFont="1" applyBorder="1" applyAlignment="1">
      <alignment wrapText="1"/>
    </xf>
    <xf numFmtId="1" fontId="25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1" fontId="29" fillId="0" borderId="11" xfId="0" applyNumberFormat="1" applyFont="1" applyBorder="1" applyAlignment="1">
      <alignment horizontal="right" wrapText="1"/>
    </xf>
    <xf numFmtId="0" fontId="29" fillId="0" borderId="11" xfId="0" applyFont="1" applyBorder="1" applyAlignment="1">
      <alignment wrapText="1"/>
    </xf>
    <xf numFmtId="4" fontId="17" fillId="0" borderId="11" xfId="0" applyNumberFormat="1" applyFont="1" applyBorder="1" applyAlignment="1">
      <alignment/>
    </xf>
    <xf numFmtId="1" fontId="32" fillId="0" borderId="11" xfId="0" applyNumberFormat="1" applyFont="1" applyFill="1" applyBorder="1" applyAlignment="1">
      <alignment horizontal="left" wrapText="1"/>
    </xf>
    <xf numFmtId="0" fontId="24" fillId="24" borderId="11" xfId="0" applyFont="1" applyFill="1" applyBorder="1" applyAlignment="1">
      <alignment horizontal="center" vertical="center"/>
    </xf>
    <xf numFmtId="1" fontId="24" fillId="24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1" fontId="0" fillId="24" borderId="11" xfId="0" applyNumberFormat="1" applyFill="1" applyBorder="1" applyAlignment="1">
      <alignment horizontal="center" vertical="center"/>
    </xf>
    <xf numFmtId="1" fontId="32" fillId="24" borderId="11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29" fillId="0" borderId="11" xfId="0" applyFont="1" applyBorder="1" applyAlignment="1">
      <alignment vertical="center" wrapText="1"/>
    </xf>
    <xf numFmtId="4" fontId="0" fillId="0" borderId="11" xfId="0" applyNumberFormat="1" applyFont="1" applyBorder="1" applyAlignment="1">
      <alignment/>
    </xf>
    <xf numFmtId="4" fontId="0" fillId="24" borderId="11" xfId="0" applyNumberFormat="1" applyFill="1" applyBorder="1" applyAlignment="1">
      <alignment/>
    </xf>
    <xf numFmtId="1" fontId="33" fillId="0" borderId="11" xfId="0" applyNumberFormat="1" applyFont="1" applyBorder="1" applyAlignment="1">
      <alignment horizontal="center" vertical="center" wrapText="1"/>
    </xf>
    <xf numFmtId="1" fontId="29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1" fontId="17" fillId="0" borderId="11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vertical="center" wrapText="1"/>
    </xf>
    <xf numFmtId="4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17" fillId="0" borderId="0" xfId="0" applyNumberFormat="1" applyFont="1" applyAlignment="1">
      <alignment horizontal="center" vertical="center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4" fontId="17" fillId="0" borderId="15" xfId="0" applyNumberFormat="1" applyFont="1" applyBorder="1" applyAlignment="1" applyProtection="1">
      <alignment horizontal="center" vertical="center" wrapText="1"/>
      <protection locked="0"/>
    </xf>
    <xf numFmtId="4" fontId="17" fillId="8" borderId="15" xfId="0" applyNumberFormat="1" applyFont="1" applyFill="1" applyBorder="1" applyAlignment="1">
      <alignment/>
    </xf>
    <xf numFmtId="4" fontId="17" fillId="0" borderId="15" xfId="0" applyNumberFormat="1" applyFont="1" applyFill="1" applyBorder="1" applyAlignment="1">
      <alignment/>
    </xf>
    <xf numFmtId="4" fontId="2" fillId="24" borderId="15" xfId="0" applyNumberFormat="1" applyFont="1" applyFill="1" applyBorder="1" applyAlignment="1" applyProtection="1">
      <alignment/>
      <protection locked="0"/>
    </xf>
    <xf numFmtId="4" fontId="17" fillId="24" borderId="15" xfId="0" applyNumberFormat="1" applyFont="1" applyFill="1" applyBorder="1" applyAlignment="1">
      <alignment/>
    </xf>
    <xf numFmtId="4" fontId="17" fillId="24" borderId="15" xfId="0" applyNumberFormat="1" applyFont="1" applyFill="1" applyBorder="1" applyAlignment="1" applyProtection="1">
      <alignment/>
      <protection locked="0"/>
    </xf>
    <xf numFmtId="0" fontId="17" fillId="0" borderId="11" xfId="0" applyFont="1" applyFill="1" applyBorder="1" applyAlignment="1">
      <alignment horizontal="left" vertical="center"/>
    </xf>
    <xf numFmtId="4" fontId="17" fillId="0" borderId="11" xfId="0" applyNumberFormat="1" applyFont="1" applyFill="1" applyBorder="1" applyAlignment="1">
      <alignment horizontal="right" vertical="center"/>
    </xf>
    <xf numFmtId="0" fontId="0" fillId="25" borderId="11" xfId="0" applyFill="1" applyBorder="1" applyAlignment="1">
      <alignment horizontal="center" vertical="center"/>
    </xf>
    <xf numFmtId="4" fontId="17" fillId="25" borderId="11" xfId="0" applyNumberFormat="1" applyFont="1" applyFill="1" applyBorder="1" applyAlignment="1">
      <alignment/>
    </xf>
    <xf numFmtId="1" fontId="25" fillId="25" borderId="11" xfId="0" applyNumberFormat="1" applyFont="1" applyFill="1" applyBorder="1" applyAlignment="1">
      <alignment wrapText="1"/>
    </xf>
    <xf numFmtId="0" fontId="25" fillId="25" borderId="11" xfId="0" applyFont="1" applyFill="1" applyBorder="1" applyAlignment="1">
      <alignment wrapText="1"/>
    </xf>
    <xf numFmtId="0" fontId="2" fillId="26" borderId="11" xfId="0" applyFont="1" applyFill="1" applyBorder="1" applyAlignment="1">
      <alignment horizontal="center" vertical="center"/>
    </xf>
    <xf numFmtId="1" fontId="2" fillId="26" borderId="11" xfId="0" applyNumberFormat="1" applyFont="1" applyFill="1" applyBorder="1" applyAlignment="1">
      <alignment horizontal="center" vertical="center"/>
    </xf>
    <xf numFmtId="1" fontId="32" fillId="26" borderId="11" xfId="0" applyNumberFormat="1" applyFont="1" applyFill="1" applyBorder="1" applyAlignment="1">
      <alignment horizontal="left" wrapText="1"/>
    </xf>
    <xf numFmtId="0" fontId="30" fillId="26" borderId="11" xfId="0" applyFont="1" applyFill="1" applyBorder="1" applyAlignment="1">
      <alignment wrapText="1"/>
    </xf>
    <xf numFmtId="4" fontId="25" fillId="26" borderId="11" xfId="0" applyNumberFormat="1" applyFont="1" applyFill="1" applyBorder="1" applyAlignment="1">
      <alignment/>
    </xf>
    <xf numFmtId="1" fontId="24" fillId="26" borderId="11" xfId="0" applyNumberFormat="1" applyFont="1" applyFill="1" applyBorder="1" applyAlignment="1">
      <alignment horizontal="center" vertical="center"/>
    </xf>
    <xf numFmtId="4" fontId="17" fillId="26" borderId="11" xfId="0" applyNumberFormat="1" applyFont="1" applyFill="1" applyBorder="1" applyAlignment="1">
      <alignment/>
    </xf>
    <xf numFmtId="0" fontId="24" fillId="26" borderId="11" xfId="0" applyFont="1" applyFill="1" applyBorder="1" applyAlignment="1">
      <alignment horizontal="center" vertical="center"/>
    </xf>
    <xf numFmtId="1" fontId="32" fillId="26" borderId="11" xfId="0" applyNumberFormat="1" applyFont="1" applyFill="1" applyBorder="1" applyAlignment="1">
      <alignment wrapText="1"/>
    </xf>
    <xf numFmtId="4" fontId="17" fillId="26" borderId="16" xfId="0" applyNumberFormat="1" applyFont="1" applyFill="1" applyBorder="1" applyAlignment="1">
      <alignment/>
    </xf>
    <xf numFmtId="0" fontId="0" fillId="26" borderId="11" xfId="0" applyFill="1" applyBorder="1" applyAlignment="1">
      <alignment horizontal="center" vertical="center"/>
    </xf>
    <xf numFmtId="1" fontId="0" fillId="26" borderId="11" xfId="0" applyNumberFormat="1" applyFill="1" applyBorder="1" applyAlignment="1">
      <alignment horizontal="center" vertical="center"/>
    </xf>
    <xf numFmtId="1" fontId="19" fillId="27" borderId="11" xfId="0" applyNumberFormat="1" applyFont="1" applyFill="1" applyBorder="1" applyAlignment="1">
      <alignment horizontal="center" vertical="center"/>
    </xf>
    <xf numFmtId="4" fontId="22" fillId="27" borderId="11" xfId="0" applyNumberFormat="1" applyFont="1" applyFill="1" applyBorder="1" applyAlignment="1">
      <alignment/>
    </xf>
    <xf numFmtId="0" fontId="0" fillId="25" borderId="11" xfId="0" applyFont="1" applyFill="1" applyBorder="1" applyAlignment="1">
      <alignment horizontal="center" vertical="center"/>
    </xf>
    <xf numFmtId="1" fontId="0" fillId="25" borderId="11" xfId="0" applyNumberFormat="1" applyFont="1" applyFill="1" applyBorder="1" applyAlignment="1">
      <alignment horizontal="center" vertical="center"/>
    </xf>
    <xf numFmtId="1" fontId="17" fillId="25" borderId="11" xfId="0" applyNumberFormat="1" applyFont="1" applyFill="1" applyBorder="1" applyAlignment="1">
      <alignment horizontal="center" vertical="center"/>
    </xf>
    <xf numFmtId="1" fontId="29" fillId="25" borderId="11" xfId="0" applyNumberFormat="1" applyFont="1" applyFill="1" applyBorder="1" applyAlignment="1">
      <alignment horizontal="left" wrapText="1"/>
    </xf>
    <xf numFmtId="0" fontId="33" fillId="25" borderId="11" xfId="0" applyFont="1" applyFill="1" applyBorder="1" applyAlignment="1">
      <alignment wrapText="1"/>
    </xf>
    <xf numFmtId="0" fontId="19" fillId="27" borderId="11" xfId="0" applyFont="1" applyFill="1" applyBorder="1" applyAlignment="1">
      <alignment/>
    </xf>
    <xf numFmtId="1" fontId="22" fillId="27" borderId="11" xfId="0" applyNumberFormat="1" applyFont="1" applyFill="1" applyBorder="1" applyAlignment="1">
      <alignment horizontal="left" wrapText="1"/>
    </xf>
    <xf numFmtId="0" fontId="22" fillId="27" borderId="11" xfId="0" applyFont="1" applyFill="1" applyBorder="1" applyAlignment="1">
      <alignment wrapText="1"/>
    </xf>
    <xf numFmtId="4" fontId="17" fillId="28" borderId="11" xfId="0" applyNumberFormat="1" applyFont="1" applyFill="1" applyBorder="1" applyAlignment="1">
      <alignment/>
    </xf>
    <xf numFmtId="0" fontId="29" fillId="29" borderId="11" xfId="0" applyFont="1" applyFill="1" applyBorder="1" applyAlignment="1">
      <alignment horizontal="center" vertical="center"/>
    </xf>
    <xf numFmtId="1" fontId="29" fillId="29" borderId="11" xfId="0" applyNumberFormat="1" applyFont="1" applyFill="1" applyBorder="1" applyAlignment="1">
      <alignment horizontal="center" vertical="center"/>
    </xf>
    <xf numFmtId="0" fontId="33" fillId="29" borderId="11" xfId="0" applyFont="1" applyFill="1" applyBorder="1" applyAlignment="1">
      <alignment wrapText="1"/>
    </xf>
    <xf numFmtId="4" fontId="17" fillId="29" borderId="11" xfId="0" applyNumberFormat="1" applyFont="1" applyFill="1" applyBorder="1" applyAlignment="1">
      <alignment/>
    </xf>
    <xf numFmtId="0" fontId="30" fillId="0" borderId="11" xfId="0" applyFont="1" applyBorder="1" applyAlignment="1">
      <alignment wrapText="1"/>
    </xf>
    <xf numFmtId="0" fontId="36" fillId="0" borderId="11" xfId="0" applyFont="1" applyBorder="1" applyAlignment="1">
      <alignment wrapText="1"/>
    </xf>
    <xf numFmtId="4" fontId="24" fillId="24" borderId="11" xfId="0" applyNumberFormat="1" applyFont="1" applyFill="1" applyBorder="1" applyAlignment="1">
      <alignment/>
    </xf>
    <xf numFmtId="0" fontId="0" fillId="30" borderId="11" xfId="0" applyFont="1" applyFill="1" applyBorder="1" applyAlignment="1">
      <alignment horizontal="center" vertical="center"/>
    </xf>
    <xf numFmtId="1" fontId="0" fillId="30" borderId="11" xfId="0" applyNumberFormat="1" applyFont="1" applyFill="1" applyBorder="1" applyAlignment="1">
      <alignment horizontal="center" vertical="center"/>
    </xf>
    <xf numFmtId="0" fontId="30" fillId="31" borderId="11" xfId="0" applyFont="1" applyFill="1" applyBorder="1" applyAlignment="1">
      <alignment wrapText="1"/>
    </xf>
    <xf numFmtId="1" fontId="29" fillId="0" borderId="11" xfId="0" applyNumberFormat="1" applyFont="1" applyBorder="1" applyAlignment="1">
      <alignment horizontal="left" wrapText="1"/>
    </xf>
    <xf numFmtId="0" fontId="36" fillId="24" borderId="11" xfId="0" applyFont="1" applyFill="1" applyBorder="1" applyAlignment="1">
      <alignment wrapText="1"/>
    </xf>
    <xf numFmtId="0" fontId="0" fillId="0" borderId="17" xfId="0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0" fontId="2" fillId="28" borderId="11" xfId="0" applyFont="1" applyFill="1" applyBorder="1" applyAlignment="1" applyProtection="1">
      <alignment horizontal="center" vertical="center"/>
      <protection locked="0"/>
    </xf>
    <xf numFmtId="0" fontId="17" fillId="28" borderId="0" xfId="0" applyFont="1" applyFill="1" applyBorder="1" applyAlignment="1" applyProtection="1">
      <alignment horizontal="center" vertical="center"/>
      <protection locked="0"/>
    </xf>
    <xf numFmtId="0" fontId="17" fillId="28" borderId="11" xfId="0" applyFont="1" applyFill="1" applyBorder="1" applyAlignment="1" applyProtection="1">
      <alignment/>
      <protection locked="0"/>
    </xf>
    <xf numFmtId="4" fontId="25" fillId="28" borderId="11" xfId="0" applyNumberFormat="1" applyFont="1" applyFill="1" applyBorder="1" applyAlignment="1">
      <alignment/>
    </xf>
    <xf numFmtId="4" fontId="25" fillId="28" borderId="15" xfId="0" applyNumberFormat="1" applyFont="1" applyFill="1" applyBorder="1" applyAlignment="1">
      <alignment/>
    </xf>
    <xf numFmtId="0" fontId="24" fillId="28" borderId="11" xfId="0" applyFont="1" applyFill="1" applyBorder="1" applyAlignment="1" applyProtection="1">
      <alignment horizontal="center" vertical="center"/>
      <protection locked="0"/>
    </xf>
    <xf numFmtId="0" fontId="25" fillId="28" borderId="11" xfId="0" applyFont="1" applyFill="1" applyBorder="1" applyAlignment="1" applyProtection="1">
      <alignment horizontal="center" vertical="center"/>
      <protection locked="0"/>
    </xf>
    <xf numFmtId="0" fontId="24" fillId="28" borderId="11" xfId="0" applyFont="1" applyFill="1" applyBorder="1" applyAlignment="1" applyProtection="1">
      <alignment horizontal="right" vertical="center"/>
      <protection locked="0"/>
    </xf>
    <xf numFmtId="49" fontId="17" fillId="28" borderId="11" xfId="0" applyNumberFormat="1" applyFont="1" applyFill="1" applyBorder="1" applyAlignment="1" applyProtection="1">
      <alignment wrapText="1"/>
      <protection locked="0"/>
    </xf>
    <xf numFmtId="4" fontId="17" fillId="28" borderId="15" xfId="0" applyNumberFormat="1" applyFont="1" applyFill="1" applyBorder="1" applyAlignment="1">
      <alignment/>
    </xf>
    <xf numFmtId="0" fontId="17" fillId="32" borderId="10" xfId="0" applyFont="1" applyFill="1" applyBorder="1" applyAlignment="1" applyProtection="1">
      <alignment horizontal="left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right" vertical="center"/>
      <protection locked="0"/>
    </xf>
    <xf numFmtId="0" fontId="17" fillId="32" borderId="13" xfId="0" applyFont="1" applyFill="1" applyBorder="1" applyAlignment="1" applyProtection="1">
      <alignment vertical="center"/>
      <protection locked="0"/>
    </xf>
    <xf numFmtId="4" fontId="17" fillId="33" borderId="11" xfId="0" applyNumberFormat="1" applyFont="1" applyFill="1" applyBorder="1" applyAlignment="1">
      <alignment vertical="center"/>
    </xf>
    <xf numFmtId="0" fontId="17" fillId="34" borderId="10" xfId="0" applyFont="1" applyFill="1" applyBorder="1" applyAlignment="1" applyProtection="1">
      <alignment horizontal="left" vertical="center"/>
      <protection locked="0"/>
    </xf>
    <xf numFmtId="0" fontId="17" fillId="35" borderId="18" xfId="0" applyFont="1" applyFill="1" applyBorder="1" applyAlignment="1" applyProtection="1">
      <alignment horizontal="center" vertical="center"/>
      <protection locked="0"/>
    </xf>
    <xf numFmtId="0" fontId="0" fillId="35" borderId="16" xfId="0" applyFont="1" applyFill="1" applyBorder="1" applyAlignment="1" applyProtection="1">
      <alignment horizontal="right" vertical="center"/>
      <protection locked="0"/>
    </xf>
    <xf numFmtId="0" fontId="17" fillId="34" borderId="11" xfId="0" applyFont="1" applyFill="1" applyBorder="1" applyAlignment="1" applyProtection="1">
      <alignment vertical="center"/>
      <protection locked="0"/>
    </xf>
    <xf numFmtId="4" fontId="17" fillId="35" borderId="11" xfId="0" applyNumberFormat="1" applyFont="1" applyFill="1" applyBorder="1" applyAlignment="1">
      <alignment vertical="center"/>
    </xf>
    <xf numFmtId="4" fontId="17" fillId="35" borderId="11" xfId="0" applyNumberFormat="1" applyFont="1" applyFill="1" applyBorder="1" applyAlignment="1" applyProtection="1">
      <alignment vertical="center"/>
      <protection locked="0"/>
    </xf>
    <xf numFmtId="0" fontId="0" fillId="35" borderId="16" xfId="0" applyFont="1" applyFill="1" applyBorder="1" applyAlignment="1" applyProtection="1">
      <alignment horizontal="center" vertical="center"/>
      <protection locked="0"/>
    </xf>
    <xf numFmtId="0" fontId="17" fillId="34" borderId="0" xfId="0" applyFont="1" applyFill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horizontal="right" vertical="center"/>
      <protection locked="0"/>
    </xf>
    <xf numFmtId="0" fontId="17" fillId="35" borderId="17" xfId="0" applyFont="1" applyFill="1" applyBorder="1" applyAlignment="1">
      <alignment horizontal="center" vertical="center"/>
    </xf>
    <xf numFmtId="1" fontId="17" fillId="35" borderId="17" xfId="0" applyNumberFormat="1" applyFont="1" applyFill="1" applyBorder="1" applyAlignment="1">
      <alignment horizontal="center" vertical="center"/>
    </xf>
    <xf numFmtId="4" fontId="17" fillId="35" borderId="17" xfId="0" applyNumberFormat="1" applyFon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 applyProtection="1">
      <alignment horizontal="center" vertical="center"/>
      <protection locked="0"/>
    </xf>
    <xf numFmtId="0" fontId="17" fillId="34" borderId="20" xfId="0" applyFont="1" applyFill="1" applyBorder="1" applyAlignment="1" applyProtection="1">
      <alignment horizontal="center" vertical="center"/>
      <protection locked="0"/>
    </xf>
    <xf numFmtId="0" fontId="0" fillId="34" borderId="18" xfId="0" applyFill="1" applyBorder="1" applyAlignment="1" applyProtection="1">
      <alignment horizontal="right" vertical="center"/>
      <protection locked="0"/>
    </xf>
    <xf numFmtId="49" fontId="17" fillId="34" borderId="16" xfId="0" applyNumberFormat="1" applyFont="1" applyFill="1" applyBorder="1" applyAlignment="1" applyProtection="1">
      <alignment vertical="center" wrapText="1"/>
      <protection locked="0"/>
    </xf>
    <xf numFmtId="4" fontId="17" fillId="35" borderId="16" xfId="0" applyNumberFormat="1" applyFont="1" applyFill="1" applyBorder="1" applyAlignment="1" applyProtection="1">
      <alignment vertical="center"/>
      <protection locked="0"/>
    </xf>
    <xf numFmtId="0" fontId="0" fillId="0" borderId="17" xfId="0" applyFont="1" applyBorder="1" applyAlignment="1">
      <alignment wrapText="1"/>
    </xf>
    <xf numFmtId="4" fontId="0" fillId="0" borderId="17" xfId="0" applyNumberFormat="1" applyFont="1" applyBorder="1" applyAlignment="1" applyProtection="1">
      <alignment vertical="center"/>
      <protection locked="0"/>
    </xf>
    <xf numFmtId="0" fontId="17" fillId="35" borderId="17" xfId="0" applyFont="1" applyFill="1" applyBorder="1" applyAlignment="1">
      <alignment wrapText="1"/>
    </xf>
    <xf numFmtId="0" fontId="17" fillId="33" borderId="11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17" fillId="33" borderId="11" xfId="0" applyFont="1" applyFill="1" applyBorder="1" applyAlignment="1" applyProtection="1">
      <alignment horizontal="right" vertical="center"/>
      <protection locked="0"/>
    </xf>
    <xf numFmtId="0" fontId="17" fillId="33" borderId="11" xfId="0" applyFont="1" applyFill="1" applyBorder="1" applyAlignment="1" applyProtection="1">
      <alignment vertical="center"/>
      <protection locked="0"/>
    </xf>
    <xf numFmtId="0" fontId="0" fillId="35" borderId="11" xfId="0" applyFont="1" applyFill="1" applyBorder="1" applyAlignment="1" applyProtection="1">
      <alignment horizontal="center" vertical="center"/>
      <protection locked="0"/>
    </xf>
    <xf numFmtId="0" fontId="17" fillId="35" borderId="11" xfId="0" applyFont="1" applyFill="1" applyBorder="1" applyAlignment="1" applyProtection="1">
      <alignment horizontal="center" vertical="center"/>
      <protection locked="0"/>
    </xf>
    <xf numFmtId="0" fontId="17" fillId="34" borderId="11" xfId="0" applyFont="1" applyFill="1" applyBorder="1" applyAlignment="1" applyProtection="1">
      <alignment horizontal="right" vertical="center"/>
      <protection locked="0"/>
    </xf>
    <xf numFmtId="1" fontId="0" fillId="29" borderId="11" xfId="0" applyNumberFormat="1" applyFill="1" applyBorder="1" applyAlignment="1">
      <alignment horizontal="center" vertical="center"/>
    </xf>
    <xf numFmtId="0" fontId="30" fillId="29" borderId="11" xfId="0" applyFont="1" applyFill="1" applyBorder="1" applyAlignment="1">
      <alignment wrapText="1"/>
    </xf>
    <xf numFmtId="0" fontId="0" fillId="29" borderId="11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1" fontId="29" fillId="36" borderId="11" xfId="0" applyNumberFormat="1" applyFont="1" applyFill="1" applyBorder="1" applyAlignment="1">
      <alignment horizontal="center" vertical="center"/>
    </xf>
    <xf numFmtId="0" fontId="33" fillId="36" borderId="11" xfId="0" applyFont="1" applyFill="1" applyBorder="1" applyAlignment="1">
      <alignment wrapText="1"/>
    </xf>
    <xf numFmtId="4" fontId="17" fillId="36" borderId="11" xfId="0" applyNumberFormat="1" applyFont="1" applyFill="1" applyBorder="1" applyAlignment="1">
      <alignment/>
    </xf>
    <xf numFmtId="0" fontId="29" fillId="36" borderId="11" xfId="0" applyFont="1" applyFill="1" applyBorder="1" applyAlignment="1">
      <alignment horizontal="center" vertical="center"/>
    </xf>
    <xf numFmtId="4" fontId="17" fillId="30" borderId="11" xfId="0" applyNumberFormat="1" applyFont="1" applyFill="1" applyBorder="1" applyAlignment="1">
      <alignment/>
    </xf>
    <xf numFmtId="0" fontId="0" fillId="37" borderId="11" xfId="0" applyFont="1" applyFill="1" applyBorder="1" applyAlignment="1">
      <alignment horizontal="center" vertical="center"/>
    </xf>
    <xf numFmtId="1" fontId="0" fillId="37" borderId="11" xfId="0" applyNumberFormat="1" applyFont="1" applyFill="1" applyBorder="1" applyAlignment="1">
      <alignment horizontal="center" vertical="center"/>
    </xf>
    <xf numFmtId="0" fontId="30" fillId="38" borderId="11" xfId="0" applyFont="1" applyFill="1" applyBorder="1" applyAlignment="1">
      <alignment wrapText="1"/>
    </xf>
    <xf numFmtId="4" fontId="17" fillId="37" borderId="11" xfId="0" applyNumberFormat="1" applyFont="1" applyFill="1" applyBorder="1" applyAlignment="1">
      <alignment/>
    </xf>
    <xf numFmtId="1" fontId="33" fillId="0" borderId="11" xfId="0" applyNumberFormat="1" applyFont="1" applyBorder="1" applyAlignment="1">
      <alignment horizontal="right" wrapText="1"/>
    </xf>
    <xf numFmtId="0" fontId="0" fillId="0" borderId="21" xfId="0" applyFont="1" applyBorder="1" applyAlignment="1" applyProtection="1">
      <alignment/>
      <protection locked="0"/>
    </xf>
    <xf numFmtId="0" fontId="0" fillId="39" borderId="20" xfId="0" applyFill="1" applyBorder="1" applyAlignment="1" applyProtection="1">
      <alignment horizontal="center" vertical="center"/>
      <protection locked="0"/>
    </xf>
    <xf numFmtId="0" fontId="0" fillId="39" borderId="20" xfId="0" applyFill="1" applyBorder="1" applyAlignment="1" applyProtection="1">
      <alignment horizontal="right" vertical="center"/>
      <protection locked="0"/>
    </xf>
    <xf numFmtId="0" fontId="17" fillId="39" borderId="18" xfId="0" applyFont="1" applyFill="1" applyBorder="1" applyAlignment="1" applyProtection="1">
      <alignment vertical="center" wrapText="1"/>
      <protection locked="0"/>
    </xf>
    <xf numFmtId="4" fontId="17" fillId="39" borderId="16" xfId="0" applyNumberFormat="1" applyFont="1" applyFill="1" applyBorder="1" applyAlignment="1">
      <alignment vertical="center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right" vertical="center"/>
      <protection locked="0"/>
    </xf>
    <xf numFmtId="0" fontId="0" fillId="0" borderId="22" xfId="0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right" vertical="center"/>
      <protection locked="0"/>
    </xf>
    <xf numFmtId="0" fontId="0" fillId="0" borderId="23" xfId="0" applyFon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right" vertical="center"/>
      <protection locked="0"/>
    </xf>
    <xf numFmtId="0" fontId="17" fillId="34" borderId="21" xfId="0" applyFont="1" applyFill="1" applyBorder="1" applyAlignment="1" applyProtection="1">
      <alignment vertical="center"/>
      <protection locked="0"/>
    </xf>
    <xf numFmtId="4" fontId="17" fillId="35" borderId="21" xfId="0" applyNumberFormat="1" applyFont="1" applyFill="1" applyBorder="1" applyAlignment="1">
      <alignment vertical="center"/>
    </xf>
    <xf numFmtId="4" fontId="17" fillId="35" borderId="21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right"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4" fontId="0" fillId="0" borderId="16" xfId="0" applyNumberFormat="1" applyBorder="1" applyAlignment="1" applyProtection="1">
      <alignment vertical="center"/>
      <protection locked="0"/>
    </xf>
    <xf numFmtId="4" fontId="19" fillId="0" borderId="17" xfId="0" applyNumberFormat="1" applyFont="1" applyBorder="1" applyAlignment="1" applyProtection="1">
      <alignment vertical="center"/>
      <protection/>
    </xf>
    <xf numFmtId="4" fontId="19" fillId="0" borderId="25" xfId="0" applyNumberFormat="1" applyFont="1" applyBorder="1" applyAlignment="1" applyProtection="1">
      <alignment vertical="center"/>
      <protection/>
    </xf>
    <xf numFmtId="0" fontId="24" fillId="0" borderId="26" xfId="0" applyFont="1" applyBorder="1" applyAlignment="1" applyProtection="1">
      <alignment horizontal="left" vertical="center"/>
      <protection locked="0"/>
    </xf>
    <xf numFmtId="0" fontId="24" fillId="0" borderId="25" xfId="0" applyFont="1" applyBorder="1" applyAlignment="1" applyProtection="1">
      <alignment horizontal="left" vertical="center"/>
      <protection locked="0"/>
    </xf>
    <xf numFmtId="0" fontId="23" fillId="0" borderId="27" xfId="0" applyFont="1" applyBorder="1" applyAlignment="1" applyProtection="1">
      <alignment horizontal="left" vertical="center"/>
      <protection locked="0"/>
    </xf>
    <xf numFmtId="0" fontId="23" fillId="0" borderId="28" xfId="0" applyFont="1" applyBorder="1" applyAlignment="1" applyProtection="1">
      <alignment horizontal="left" vertical="center"/>
      <protection locked="0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right"/>
      <protection locked="0"/>
    </xf>
    <xf numFmtId="0" fontId="0" fillId="0" borderId="17" xfId="0" applyFont="1" applyBorder="1" applyAlignment="1" applyProtection="1">
      <alignment/>
      <protection locked="0"/>
    </xf>
    <xf numFmtId="0" fontId="25" fillId="35" borderId="17" xfId="0" applyFont="1" applyFill="1" applyBorder="1" applyAlignment="1" applyProtection="1">
      <alignment horizontal="center" vertical="center"/>
      <protection locked="0"/>
    </xf>
    <xf numFmtId="0" fontId="17" fillId="35" borderId="17" xfId="0" applyFont="1" applyFill="1" applyBorder="1" applyAlignment="1" applyProtection="1">
      <alignment horizontal="right"/>
      <protection locked="0"/>
    </xf>
    <xf numFmtId="0" fontId="17" fillId="35" borderId="17" xfId="0" applyFont="1" applyFill="1" applyBorder="1" applyAlignment="1" applyProtection="1">
      <alignment/>
      <protection locked="0"/>
    </xf>
    <xf numFmtId="4" fontId="17" fillId="35" borderId="17" xfId="0" applyNumberFormat="1" applyFont="1" applyFill="1" applyBorder="1" applyAlignment="1" applyProtection="1">
      <alignment/>
      <protection locked="0"/>
    </xf>
    <xf numFmtId="4" fontId="24" fillId="0" borderId="11" xfId="0" applyNumberFormat="1" applyFont="1" applyBorder="1" applyAlignment="1">
      <alignment/>
    </xf>
    <xf numFmtId="0" fontId="39" fillId="27" borderId="11" xfId="0" applyFont="1" applyFill="1" applyBorder="1" applyAlignment="1">
      <alignment horizontal="center" vertical="center"/>
    </xf>
    <xf numFmtId="1" fontId="39" fillId="27" borderId="11" xfId="0" applyNumberFormat="1" applyFont="1" applyFill="1" applyBorder="1" applyAlignment="1">
      <alignment horizontal="center" vertical="center"/>
    </xf>
    <xf numFmtId="1" fontId="40" fillId="27" borderId="11" xfId="0" applyNumberFormat="1" applyFont="1" applyFill="1" applyBorder="1" applyAlignment="1">
      <alignment wrapText="1"/>
    </xf>
    <xf numFmtId="49" fontId="40" fillId="27" borderId="11" xfId="0" applyNumberFormat="1" applyFont="1" applyFill="1" applyBorder="1" applyAlignment="1">
      <alignment wrapText="1"/>
    </xf>
    <xf numFmtId="4" fontId="41" fillId="27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 vertical="center"/>
    </xf>
    <xf numFmtId="4" fontId="22" fillId="0" borderId="10" xfId="0" applyNumberFormat="1" applyFont="1" applyBorder="1" applyAlignment="1" applyProtection="1">
      <alignment vertical="center"/>
      <protection/>
    </xf>
    <xf numFmtId="4" fontId="22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0" xfId="0" applyNumberFormat="1" applyFont="1" applyBorder="1" applyAlignment="1" applyProtection="1">
      <alignment vertical="center"/>
      <protection/>
    </xf>
    <xf numFmtId="4" fontId="0" fillId="0" borderId="17" xfId="0" applyNumberFormat="1" applyFont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right"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4" fontId="0" fillId="0" borderId="29" xfId="0" applyNumberFormat="1" applyBorder="1" applyAlignment="1" applyProtection="1">
      <alignment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right"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0" fontId="0" fillId="8" borderId="11" xfId="0" applyFont="1" applyFill="1" applyBorder="1" applyAlignment="1" applyProtection="1">
      <alignment horizontal="center" vertical="center"/>
      <protection locked="0"/>
    </xf>
    <xf numFmtId="4" fontId="0" fillId="24" borderId="15" xfId="0" applyNumberFormat="1" applyFont="1" applyFill="1" applyBorder="1" applyAlignment="1" applyProtection="1">
      <alignment/>
      <protection locked="0"/>
    </xf>
    <xf numFmtId="4" fontId="0" fillId="0" borderId="11" xfId="0" applyNumberFormat="1" applyFont="1" applyBorder="1" applyAlignment="1" applyProtection="1">
      <alignment/>
      <protection locked="0"/>
    </xf>
    <xf numFmtId="4" fontId="0" fillId="0" borderId="15" xfId="0" applyNumberFormat="1" applyFont="1" applyBorder="1" applyAlignment="1" applyProtection="1">
      <alignment/>
      <protection locked="0"/>
    </xf>
    <xf numFmtId="4" fontId="0" fillId="0" borderId="21" xfId="0" applyNumberFormat="1" applyFont="1" applyBorder="1" applyAlignment="1" applyProtection="1">
      <alignment/>
      <protection locked="0"/>
    </xf>
    <xf numFmtId="4" fontId="0" fillId="0" borderId="30" xfId="0" applyNumberFormat="1" applyFont="1" applyBorder="1" applyAlignment="1" applyProtection="1">
      <alignment/>
      <protection locked="0"/>
    </xf>
    <xf numFmtId="0" fontId="36" fillId="0" borderId="17" xfId="56" applyFont="1" applyBorder="1" applyAlignment="1">
      <alignment horizontal="left" vertical="center" wrapText="1"/>
      <protection/>
    </xf>
    <xf numFmtId="0" fontId="30" fillId="35" borderId="17" xfId="56" applyFont="1" applyFill="1" applyBorder="1" applyAlignment="1">
      <alignment horizontal="left" vertical="center" wrapText="1"/>
      <protection/>
    </xf>
    <xf numFmtId="0" fontId="36" fillId="0" borderId="17" xfId="56" applyFont="1" applyBorder="1" applyAlignment="1">
      <alignment horizontal="left" vertical="center" wrapText="1"/>
      <protection/>
    </xf>
    <xf numFmtId="0" fontId="17" fillId="0" borderId="0" xfId="0" applyFont="1" applyBorder="1" applyAlignment="1" applyProtection="1">
      <alignment/>
      <protection locked="0"/>
    </xf>
    <xf numFmtId="0" fontId="0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right" vertical="center"/>
      <protection locked="0"/>
    </xf>
    <xf numFmtId="0" fontId="0" fillId="35" borderId="31" xfId="0" applyFont="1" applyFill="1" applyBorder="1" applyAlignment="1" applyProtection="1">
      <alignment horizontal="center" vertical="center"/>
      <protection locked="0"/>
    </xf>
    <xf numFmtId="0" fontId="17" fillId="34" borderId="32" xfId="0" applyFont="1" applyFill="1" applyBorder="1" applyAlignment="1" applyProtection="1">
      <alignment horizontal="center" vertical="center"/>
      <protection locked="0"/>
    </xf>
    <xf numFmtId="0" fontId="0" fillId="34" borderId="33" xfId="0" applyFill="1" applyBorder="1" applyAlignment="1" applyProtection="1">
      <alignment horizontal="right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right"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right"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4" fontId="0" fillId="0" borderId="17" xfId="0" applyNumberFormat="1" applyBorder="1" applyAlignment="1" applyProtection="1">
      <alignment vertical="center"/>
      <protection locked="0"/>
    </xf>
    <xf numFmtId="0" fontId="0" fillId="40" borderId="11" xfId="0" applyFont="1" applyFill="1" applyBorder="1" applyAlignment="1">
      <alignment horizontal="center" vertical="center"/>
    </xf>
    <xf numFmtId="1" fontId="0" fillId="40" borderId="11" xfId="0" applyNumberFormat="1" applyFont="1" applyFill="1" applyBorder="1" applyAlignment="1">
      <alignment horizontal="center" vertical="center"/>
    </xf>
    <xf numFmtId="1" fontId="25" fillId="40" borderId="11" xfId="0" applyNumberFormat="1" applyFont="1" applyFill="1" applyBorder="1" applyAlignment="1">
      <alignment wrapText="1"/>
    </xf>
    <xf numFmtId="0" fontId="25" fillId="40" borderId="11" xfId="0" applyFont="1" applyFill="1" applyBorder="1" applyAlignment="1">
      <alignment wrapText="1"/>
    </xf>
    <xf numFmtId="4" fontId="17" fillId="40" borderId="11" xfId="0" applyNumberFormat="1" applyFont="1" applyFill="1" applyBorder="1" applyAlignment="1">
      <alignment vertical="center"/>
    </xf>
    <xf numFmtId="0" fontId="0" fillId="41" borderId="11" xfId="0" applyFill="1" applyBorder="1" applyAlignment="1">
      <alignment horizontal="center" vertical="center"/>
    </xf>
    <xf numFmtId="1" fontId="0" fillId="41" borderId="11" xfId="0" applyNumberFormat="1" applyFill="1" applyBorder="1" applyAlignment="1">
      <alignment horizontal="center" vertical="center"/>
    </xf>
    <xf numFmtId="1" fontId="34" fillId="41" borderId="11" xfId="0" applyNumberFormat="1" applyFont="1" applyFill="1" applyBorder="1" applyAlignment="1">
      <alignment wrapText="1"/>
    </xf>
    <xf numFmtId="0" fontId="30" fillId="41" borderId="11" xfId="0" applyFont="1" applyFill="1" applyBorder="1" applyAlignment="1">
      <alignment wrapText="1"/>
    </xf>
    <xf numFmtId="4" fontId="17" fillId="41" borderId="11" xfId="0" applyNumberFormat="1" applyFont="1" applyFill="1" applyBorder="1" applyAlignment="1">
      <alignment/>
    </xf>
    <xf numFmtId="1" fontId="32" fillId="41" borderId="11" xfId="0" applyNumberFormat="1" applyFont="1" applyFill="1" applyBorder="1" applyAlignment="1">
      <alignment wrapText="1"/>
    </xf>
    <xf numFmtId="0" fontId="17" fillId="41" borderId="11" xfId="0" applyFont="1" applyFill="1" applyBorder="1" applyAlignment="1">
      <alignment horizontal="center" vertical="center"/>
    </xf>
    <xf numFmtId="1" fontId="17" fillId="41" borderId="11" xfId="0" applyNumberFormat="1" applyFont="1" applyFill="1" applyBorder="1" applyAlignment="1">
      <alignment horizontal="center" vertical="center"/>
    </xf>
    <xf numFmtId="0" fontId="33" fillId="41" borderId="11" xfId="0" applyFont="1" applyFill="1" applyBorder="1" applyAlignment="1">
      <alignment wrapText="1"/>
    </xf>
    <xf numFmtId="0" fontId="2" fillId="42" borderId="11" xfId="0" applyFont="1" applyFill="1" applyBorder="1" applyAlignment="1">
      <alignment horizontal="center" vertical="center"/>
    </xf>
    <xf numFmtId="1" fontId="2" fillId="42" borderId="11" xfId="0" applyNumberFormat="1" applyFont="1" applyFill="1" applyBorder="1" applyAlignment="1">
      <alignment horizontal="center" vertical="center"/>
    </xf>
    <xf numFmtId="1" fontId="25" fillId="42" borderId="11" xfId="0" applyNumberFormat="1" applyFont="1" applyFill="1" applyBorder="1" applyAlignment="1">
      <alignment wrapText="1"/>
    </xf>
    <xf numFmtId="0" fontId="25" fillId="42" borderId="11" xfId="0" applyFont="1" applyFill="1" applyBorder="1" applyAlignment="1">
      <alignment wrapText="1"/>
    </xf>
    <xf numFmtId="4" fontId="25" fillId="42" borderId="11" xfId="0" applyNumberFormat="1" applyFont="1" applyFill="1" applyBorder="1" applyAlignment="1">
      <alignment vertical="center"/>
    </xf>
    <xf numFmtId="1" fontId="0" fillId="43" borderId="11" xfId="0" applyNumberFormat="1" applyFont="1" applyFill="1" applyBorder="1" applyAlignment="1">
      <alignment horizontal="center" vertical="center"/>
    </xf>
    <xf numFmtId="0" fontId="25" fillId="43" borderId="11" xfId="0" applyFont="1" applyFill="1" applyBorder="1" applyAlignment="1">
      <alignment wrapText="1"/>
    </xf>
    <xf numFmtId="4" fontId="17" fillId="43" borderId="11" xfId="0" applyNumberFormat="1" applyFont="1" applyFill="1" applyBorder="1" applyAlignment="1">
      <alignment/>
    </xf>
    <xf numFmtId="0" fontId="35" fillId="44" borderId="11" xfId="0" applyFont="1" applyFill="1" applyBorder="1" applyAlignment="1">
      <alignment horizontal="center" vertical="center"/>
    </xf>
    <xf numFmtId="1" fontId="0" fillId="44" borderId="11" xfId="0" applyNumberFormat="1" applyFont="1" applyFill="1" applyBorder="1" applyAlignment="1">
      <alignment horizontal="center" vertical="center"/>
    </xf>
    <xf numFmtId="0" fontId="25" fillId="44" borderId="11" xfId="0" applyFont="1" applyFill="1" applyBorder="1" applyAlignment="1">
      <alignment wrapText="1"/>
    </xf>
    <xf numFmtId="4" fontId="17" fillId="44" borderId="11" xfId="0" applyNumberFormat="1" applyFont="1" applyFill="1" applyBorder="1" applyAlignment="1">
      <alignment/>
    </xf>
    <xf numFmtId="0" fontId="0" fillId="43" borderId="11" xfId="0" applyFill="1" applyBorder="1" applyAlignment="1">
      <alignment horizontal="center" vertical="center"/>
    </xf>
    <xf numFmtId="0" fontId="0" fillId="45" borderId="11" xfId="0" applyFill="1" applyBorder="1" applyAlignment="1">
      <alignment horizontal="center" vertical="center"/>
    </xf>
    <xf numFmtId="1" fontId="0" fillId="45" borderId="11" xfId="0" applyNumberFormat="1" applyFill="1" applyBorder="1" applyAlignment="1">
      <alignment horizontal="center" vertical="center"/>
    </xf>
    <xf numFmtId="0" fontId="30" fillId="45" borderId="11" xfId="0" applyFont="1" applyFill="1" applyBorder="1" applyAlignment="1">
      <alignment wrapText="1"/>
    </xf>
    <xf numFmtId="4" fontId="17" fillId="45" borderId="11" xfId="0" applyNumberFormat="1" applyFont="1" applyFill="1" applyBorder="1" applyAlignment="1">
      <alignment/>
    </xf>
    <xf numFmtId="0" fontId="0" fillId="46" borderId="11" xfId="0" applyFont="1" applyFill="1" applyBorder="1" applyAlignment="1">
      <alignment horizontal="center" vertical="center"/>
    </xf>
    <xf numFmtId="1" fontId="0" fillId="46" borderId="11" xfId="0" applyNumberFormat="1" applyFont="1" applyFill="1" applyBorder="1" applyAlignment="1">
      <alignment horizontal="center" vertical="center"/>
    </xf>
    <xf numFmtId="0" fontId="25" fillId="46" borderId="11" xfId="0" applyFont="1" applyFill="1" applyBorder="1" applyAlignment="1">
      <alignment wrapText="1"/>
    </xf>
    <xf numFmtId="4" fontId="17" fillId="46" borderId="11" xfId="0" applyNumberFormat="1" applyFont="1" applyFill="1" applyBorder="1" applyAlignment="1">
      <alignment/>
    </xf>
    <xf numFmtId="0" fontId="0" fillId="47" borderId="11" xfId="0" applyFill="1" applyBorder="1" applyAlignment="1">
      <alignment horizontal="center" vertical="center"/>
    </xf>
    <xf numFmtId="1" fontId="0" fillId="47" borderId="11" xfId="0" applyNumberFormat="1" applyFill="1" applyBorder="1" applyAlignment="1">
      <alignment horizontal="center" vertical="center"/>
    </xf>
    <xf numFmtId="0" fontId="30" fillId="47" borderId="11" xfId="0" applyFont="1" applyFill="1" applyBorder="1" applyAlignment="1">
      <alignment wrapText="1"/>
    </xf>
    <xf numFmtId="4" fontId="17" fillId="47" borderId="11" xfId="0" applyNumberFormat="1" applyFont="1" applyFill="1" applyBorder="1" applyAlignment="1">
      <alignment/>
    </xf>
    <xf numFmtId="0" fontId="29" fillId="48" borderId="11" xfId="0" applyFont="1" applyFill="1" applyBorder="1" applyAlignment="1">
      <alignment horizontal="center" vertical="center"/>
    </xf>
    <xf numFmtId="1" fontId="29" fillId="48" borderId="11" xfId="0" applyNumberFormat="1" applyFont="1" applyFill="1" applyBorder="1" applyAlignment="1">
      <alignment horizontal="center" vertical="center"/>
    </xf>
    <xf numFmtId="0" fontId="33" fillId="48" borderId="11" xfId="0" applyFont="1" applyFill="1" applyBorder="1" applyAlignment="1">
      <alignment wrapText="1"/>
    </xf>
    <xf numFmtId="4" fontId="17" fillId="48" borderId="11" xfId="0" applyNumberFormat="1" applyFont="1" applyFill="1" applyBorder="1" applyAlignment="1">
      <alignment/>
    </xf>
    <xf numFmtId="0" fontId="0" fillId="49" borderId="11" xfId="0" applyFont="1" applyFill="1" applyBorder="1" applyAlignment="1">
      <alignment horizontal="center" vertical="center"/>
    </xf>
    <xf numFmtId="1" fontId="0" fillId="49" borderId="11" xfId="0" applyNumberFormat="1" applyFont="1" applyFill="1" applyBorder="1" applyAlignment="1">
      <alignment horizontal="center" vertical="center"/>
    </xf>
    <xf numFmtId="0" fontId="25" fillId="49" borderId="11" xfId="0" applyFont="1" applyFill="1" applyBorder="1" applyAlignment="1">
      <alignment wrapText="1"/>
    </xf>
    <xf numFmtId="4" fontId="17" fillId="49" borderId="11" xfId="0" applyNumberFormat="1" applyFont="1" applyFill="1" applyBorder="1" applyAlignment="1">
      <alignment/>
    </xf>
    <xf numFmtId="0" fontId="0" fillId="50" borderId="11" xfId="0" applyFill="1" applyBorder="1" applyAlignment="1">
      <alignment horizontal="center" vertical="center"/>
    </xf>
    <xf numFmtId="1" fontId="0" fillId="50" borderId="11" xfId="0" applyNumberFormat="1" applyFill="1" applyBorder="1" applyAlignment="1">
      <alignment horizontal="center" vertical="center"/>
    </xf>
    <xf numFmtId="4" fontId="17" fillId="50" borderId="11" xfId="0" applyNumberFormat="1" applyFont="1" applyFill="1" applyBorder="1" applyAlignment="1">
      <alignment/>
    </xf>
    <xf numFmtId="0" fontId="0" fillId="51" borderId="11" xfId="0" applyFill="1" applyBorder="1" applyAlignment="1">
      <alignment horizontal="center" vertical="center"/>
    </xf>
    <xf numFmtId="1" fontId="0" fillId="51" borderId="11" xfId="0" applyNumberFormat="1" applyFill="1" applyBorder="1" applyAlignment="1">
      <alignment horizontal="center" vertical="center"/>
    </xf>
    <xf numFmtId="4" fontId="17" fillId="51" borderId="11" xfId="0" applyNumberFormat="1" applyFont="1" applyFill="1" applyBorder="1" applyAlignment="1">
      <alignment/>
    </xf>
    <xf numFmtId="0" fontId="0" fillId="52" borderId="11" xfId="0" applyFill="1" applyBorder="1" applyAlignment="1">
      <alignment horizontal="center" vertical="center"/>
    </xf>
    <xf numFmtId="1" fontId="0" fillId="52" borderId="11" xfId="0" applyNumberFormat="1" applyFill="1" applyBorder="1" applyAlignment="1">
      <alignment horizontal="center" vertical="center"/>
    </xf>
    <xf numFmtId="0" fontId="30" fillId="52" borderId="11" xfId="0" applyFont="1" applyFill="1" applyBorder="1" applyAlignment="1">
      <alignment wrapText="1"/>
    </xf>
    <xf numFmtId="4" fontId="17" fillId="52" borderId="11" xfId="0" applyNumberFormat="1" applyFont="1" applyFill="1" applyBorder="1" applyAlignment="1">
      <alignment/>
    </xf>
    <xf numFmtId="0" fontId="0" fillId="53" borderId="11" xfId="0" applyFont="1" applyFill="1" applyBorder="1" applyAlignment="1">
      <alignment horizontal="center" vertical="center"/>
    </xf>
    <xf numFmtId="1" fontId="0" fillId="53" borderId="11" xfId="0" applyNumberFormat="1" applyFont="1" applyFill="1" applyBorder="1" applyAlignment="1">
      <alignment horizontal="center" vertical="center"/>
    </xf>
    <xf numFmtId="0" fontId="25" fillId="53" borderId="11" xfId="0" applyFont="1" applyFill="1" applyBorder="1" applyAlignment="1">
      <alignment wrapText="1"/>
    </xf>
    <xf numFmtId="4" fontId="17" fillId="53" borderId="11" xfId="0" applyNumberFormat="1" applyFont="1" applyFill="1" applyBorder="1" applyAlignment="1">
      <alignment/>
    </xf>
    <xf numFmtId="0" fontId="0" fillId="54" borderId="11" xfId="0" applyFont="1" applyFill="1" applyBorder="1" applyAlignment="1">
      <alignment horizontal="center" vertical="center"/>
    </xf>
    <xf numFmtId="1" fontId="0" fillId="54" borderId="11" xfId="0" applyNumberFormat="1" applyFont="1" applyFill="1" applyBorder="1" applyAlignment="1">
      <alignment horizontal="center" vertical="center"/>
    </xf>
    <xf numFmtId="0" fontId="25" fillId="54" borderId="11" xfId="0" applyFont="1" applyFill="1" applyBorder="1" applyAlignment="1">
      <alignment wrapText="1"/>
    </xf>
    <xf numFmtId="4" fontId="17" fillId="54" borderId="11" xfId="0" applyNumberFormat="1" applyFont="1" applyFill="1" applyBorder="1" applyAlignment="1">
      <alignment/>
    </xf>
    <xf numFmtId="0" fontId="29" fillId="55" borderId="11" xfId="0" applyFont="1" applyFill="1" applyBorder="1" applyAlignment="1">
      <alignment horizontal="center" vertical="center"/>
    </xf>
    <xf numFmtId="1" fontId="29" fillId="55" borderId="11" xfId="0" applyNumberFormat="1" applyFont="1" applyFill="1" applyBorder="1" applyAlignment="1">
      <alignment horizontal="center" vertical="center"/>
    </xf>
    <xf numFmtId="0" fontId="33" fillId="55" borderId="11" xfId="0" applyFont="1" applyFill="1" applyBorder="1" applyAlignment="1">
      <alignment wrapText="1"/>
    </xf>
    <xf numFmtId="4" fontId="17" fillId="55" borderId="11" xfId="0" applyNumberFormat="1" applyFont="1" applyFill="1" applyBorder="1" applyAlignment="1">
      <alignment/>
    </xf>
    <xf numFmtId="0" fontId="0" fillId="56" borderId="11" xfId="0" applyFont="1" applyFill="1" applyBorder="1" applyAlignment="1">
      <alignment horizontal="center" vertical="center"/>
    </xf>
    <xf numFmtId="1" fontId="0" fillId="56" borderId="11" xfId="0" applyNumberFormat="1" applyFont="1" applyFill="1" applyBorder="1" applyAlignment="1">
      <alignment horizontal="center" vertical="center"/>
    </xf>
    <xf numFmtId="0" fontId="25" fillId="56" borderId="11" xfId="0" applyFont="1" applyFill="1" applyBorder="1" applyAlignment="1">
      <alignment wrapText="1"/>
    </xf>
    <xf numFmtId="4" fontId="17" fillId="56" borderId="11" xfId="0" applyNumberFormat="1" applyFont="1" applyFill="1" applyBorder="1" applyAlignment="1">
      <alignment/>
    </xf>
    <xf numFmtId="0" fontId="0" fillId="57" borderId="11" xfId="0" applyFill="1" applyBorder="1" applyAlignment="1">
      <alignment horizontal="center" vertical="center"/>
    </xf>
    <xf numFmtId="1" fontId="29" fillId="57" borderId="11" xfId="0" applyNumberFormat="1" applyFont="1" applyFill="1" applyBorder="1" applyAlignment="1">
      <alignment horizontal="center" vertical="center"/>
    </xf>
    <xf numFmtId="0" fontId="33" fillId="57" borderId="11" xfId="0" applyFont="1" applyFill="1" applyBorder="1" applyAlignment="1">
      <alignment wrapText="1"/>
    </xf>
    <xf numFmtId="4" fontId="17" fillId="57" borderId="11" xfId="0" applyNumberFormat="1" applyFont="1" applyFill="1" applyBorder="1" applyAlignment="1">
      <alignment/>
    </xf>
    <xf numFmtId="0" fontId="29" fillId="57" borderId="11" xfId="0" applyFont="1" applyFill="1" applyBorder="1" applyAlignment="1">
      <alignment horizontal="center" vertical="center"/>
    </xf>
    <xf numFmtId="0" fontId="0" fillId="58" borderId="11" xfId="0" applyFont="1" applyFill="1" applyBorder="1" applyAlignment="1">
      <alignment horizontal="center" vertical="center"/>
    </xf>
    <xf numFmtId="1" fontId="0" fillId="58" borderId="11" xfId="0" applyNumberFormat="1" applyFont="1" applyFill="1" applyBorder="1" applyAlignment="1">
      <alignment horizontal="center" vertical="center"/>
    </xf>
    <xf numFmtId="0" fontId="25" fillId="58" borderId="11" xfId="0" applyFont="1" applyFill="1" applyBorder="1" applyAlignment="1">
      <alignment wrapText="1"/>
    </xf>
    <xf numFmtId="4" fontId="17" fillId="58" borderId="11" xfId="0" applyNumberFormat="1" applyFont="1" applyFill="1" applyBorder="1" applyAlignment="1">
      <alignment/>
    </xf>
    <xf numFmtId="0" fontId="29" fillId="59" borderId="11" xfId="0" applyFont="1" applyFill="1" applyBorder="1" applyAlignment="1">
      <alignment horizontal="center" vertical="center"/>
    </xf>
    <xf numFmtId="1" fontId="29" fillId="59" borderId="11" xfId="0" applyNumberFormat="1" applyFont="1" applyFill="1" applyBorder="1" applyAlignment="1">
      <alignment horizontal="center" vertical="center"/>
    </xf>
    <xf numFmtId="0" fontId="33" fillId="59" borderId="11" xfId="0" applyFont="1" applyFill="1" applyBorder="1" applyAlignment="1">
      <alignment wrapText="1"/>
    </xf>
    <xf numFmtId="4" fontId="17" fillId="59" borderId="11" xfId="0" applyNumberFormat="1" applyFont="1" applyFill="1" applyBorder="1" applyAlignment="1">
      <alignment/>
    </xf>
    <xf numFmtId="0" fontId="0" fillId="59" borderId="11" xfId="0" applyFill="1" applyBorder="1" applyAlignment="1">
      <alignment horizontal="center" vertical="center"/>
    </xf>
    <xf numFmtId="0" fontId="0" fillId="60" borderId="11" xfId="0" applyFont="1" applyFill="1" applyBorder="1" applyAlignment="1">
      <alignment horizontal="center" vertical="center"/>
    </xf>
    <xf numFmtId="1" fontId="0" fillId="60" borderId="11" xfId="0" applyNumberFormat="1" applyFont="1" applyFill="1" applyBorder="1" applyAlignment="1">
      <alignment horizontal="center" vertical="center"/>
    </xf>
    <xf numFmtId="0" fontId="25" fillId="60" borderId="11" xfId="0" applyFont="1" applyFill="1" applyBorder="1" applyAlignment="1">
      <alignment wrapText="1"/>
    </xf>
    <xf numFmtId="4" fontId="17" fillId="60" borderId="11" xfId="0" applyNumberFormat="1" applyFont="1" applyFill="1" applyBorder="1" applyAlignment="1">
      <alignment/>
    </xf>
    <xf numFmtId="0" fontId="0" fillId="61" borderId="11" xfId="0" applyFill="1" applyBorder="1" applyAlignment="1">
      <alignment horizontal="center" vertical="center"/>
    </xf>
    <xf numFmtId="1" fontId="0" fillId="61" borderId="11" xfId="0" applyNumberFormat="1" applyFill="1" applyBorder="1" applyAlignment="1">
      <alignment horizontal="center" vertical="center"/>
    </xf>
    <xf numFmtId="0" fontId="30" fillId="61" borderId="11" xfId="0" applyFont="1" applyFill="1" applyBorder="1" applyAlignment="1">
      <alignment wrapText="1"/>
    </xf>
    <xf numFmtId="4" fontId="17" fillId="61" borderId="11" xfId="0" applyNumberFormat="1" applyFont="1" applyFill="1" applyBorder="1" applyAlignment="1">
      <alignment/>
    </xf>
    <xf numFmtId="0" fontId="0" fillId="62" borderId="11" xfId="0" applyFont="1" applyFill="1" applyBorder="1" applyAlignment="1">
      <alignment horizontal="center" vertical="center"/>
    </xf>
    <xf numFmtId="1" fontId="0" fillId="62" borderId="11" xfId="0" applyNumberFormat="1" applyFont="1" applyFill="1" applyBorder="1" applyAlignment="1">
      <alignment horizontal="center" vertical="center"/>
    </xf>
    <xf numFmtId="0" fontId="25" fillId="62" borderId="11" xfId="0" applyFont="1" applyFill="1" applyBorder="1" applyAlignment="1">
      <alignment wrapText="1"/>
    </xf>
    <xf numFmtId="4" fontId="17" fillId="62" borderId="11" xfId="0" applyNumberFormat="1" applyFont="1" applyFill="1" applyBorder="1" applyAlignment="1">
      <alignment/>
    </xf>
    <xf numFmtId="0" fontId="33" fillId="50" borderId="11" xfId="0" applyFont="1" applyFill="1" applyBorder="1" applyAlignment="1">
      <alignment horizontal="left" vertical="center"/>
    </xf>
    <xf numFmtId="0" fontId="33" fillId="51" borderId="11" xfId="0" applyFont="1" applyFill="1" applyBorder="1" applyAlignment="1">
      <alignment horizontal="left" vertical="center"/>
    </xf>
    <xf numFmtId="4" fontId="0" fillId="24" borderId="11" xfId="0" applyNumberFormat="1" applyFont="1" applyFill="1" applyBorder="1" applyAlignment="1">
      <alignment/>
    </xf>
    <xf numFmtId="0" fontId="29" fillId="0" borderId="11" xfId="0" applyFont="1" applyFill="1" applyBorder="1" applyAlignment="1">
      <alignment horizontal="center" vertical="center"/>
    </xf>
    <xf numFmtId="1" fontId="29" fillId="0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wrapText="1"/>
    </xf>
    <xf numFmtId="4" fontId="0" fillId="0" borderId="11" xfId="0" applyNumberFormat="1" applyFont="1" applyFill="1" applyBorder="1" applyAlignment="1">
      <alignment/>
    </xf>
    <xf numFmtId="1" fontId="36" fillId="24" borderId="11" xfId="0" applyNumberFormat="1" applyFont="1" applyFill="1" applyBorder="1" applyAlignment="1">
      <alignment wrapText="1"/>
    </xf>
    <xf numFmtId="4" fontId="17" fillId="0" borderId="11" xfId="0" applyNumberFormat="1" applyFont="1" applyBorder="1" applyAlignment="1" applyProtection="1">
      <alignment/>
      <protection locked="0"/>
    </xf>
    <xf numFmtId="4" fontId="17" fillId="0" borderId="17" xfId="0" applyNumberFormat="1" applyFont="1" applyBorder="1" applyAlignment="1" applyProtection="1">
      <alignment/>
      <protection locked="0"/>
    </xf>
    <xf numFmtId="4" fontId="19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1" fontId="19" fillId="0" borderId="0" xfId="0" applyNumberFormat="1" applyFont="1" applyBorder="1" applyAlignment="1">
      <alignment horizontal="center" vertical="center"/>
    </xf>
    <xf numFmtId="1" fontId="19" fillId="0" borderId="0" xfId="0" applyNumberFormat="1" applyFont="1" applyBorder="1" applyAlignment="1">
      <alignment/>
    </xf>
    <xf numFmtId="1" fontId="19" fillId="0" borderId="0" xfId="0" applyNumberFormat="1" applyFont="1" applyAlignment="1">
      <alignment horizontal="center" vertical="center"/>
    </xf>
    <xf numFmtId="1" fontId="19" fillId="0" borderId="0" xfId="0" applyNumberFormat="1" applyFont="1" applyAlignment="1">
      <alignment/>
    </xf>
    <xf numFmtId="0" fontId="19" fillId="0" borderId="0" xfId="0" applyFont="1" applyAlignment="1">
      <alignment horizontal="center" vertical="center"/>
    </xf>
    <xf numFmtId="0" fontId="25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24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24" fillId="0" borderId="34" xfId="0" applyFont="1" applyBorder="1" applyAlignment="1" applyProtection="1">
      <alignment horizontal="left" vertical="center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19" fillId="24" borderId="0" xfId="0" applyFont="1" applyFill="1" applyBorder="1" applyAlignment="1" applyProtection="1">
      <alignment horizontal="left" wrapText="1"/>
      <protection locked="0"/>
    </xf>
    <xf numFmtId="0" fontId="20" fillId="24" borderId="0" xfId="0" applyFont="1" applyFill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 wrapText="1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17" fillId="0" borderId="35" xfId="0" applyFont="1" applyBorder="1" applyAlignment="1">
      <alignment horizontal="left" vertical="center"/>
    </xf>
    <xf numFmtId="0" fontId="17" fillId="0" borderId="36" xfId="0" applyFont="1" applyBorder="1" applyAlignment="1">
      <alignment horizontal="left" vertical="center"/>
    </xf>
    <xf numFmtId="0" fontId="23" fillId="0" borderId="10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wrapText="1"/>
      <protection locked="0"/>
    </xf>
    <xf numFmtId="0" fontId="25" fillId="0" borderId="10" xfId="0" applyFont="1" applyBorder="1" applyAlignment="1" applyProtection="1">
      <alignment horizontal="left" vertical="center"/>
      <protection locked="0"/>
    </xf>
    <xf numFmtId="0" fontId="25" fillId="0" borderId="17" xfId="0" applyFont="1" applyBorder="1" applyAlignment="1" applyProtection="1">
      <alignment vertical="center"/>
      <protection locked="0"/>
    </xf>
    <xf numFmtId="0" fontId="17" fillId="0" borderId="14" xfId="0" applyFont="1" applyFill="1" applyBorder="1" applyAlignment="1" applyProtection="1">
      <alignment vertical="center"/>
      <protection locked="0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17" fillId="0" borderId="39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40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wrapText="1"/>
    </xf>
  </cellXfs>
  <cellStyles count="5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40% - Naglasak1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aslov 5" xfId="51"/>
    <cellStyle name="Naslov 6" xfId="52"/>
    <cellStyle name="Neutralno" xfId="53"/>
    <cellStyle name="Normal_Podaci" xfId="54"/>
    <cellStyle name="Obično_List5" xfId="55"/>
    <cellStyle name="Obično_List7" xfId="56"/>
    <cellStyle name="Percent" xfId="57"/>
    <cellStyle name="Povezana ćelija" xfId="58"/>
    <cellStyle name="Followed Hyperlink" xfId="59"/>
    <cellStyle name="Provjera ćelije" xfId="60"/>
    <cellStyle name="Tekst objašnjenja" xfId="61"/>
    <cellStyle name="Tekst upozorenja" xfId="62"/>
    <cellStyle name="Ukupni zbroj" xfId="63"/>
    <cellStyle name="Unos" xfId="64"/>
    <cellStyle name="Currency" xfId="65"/>
    <cellStyle name="Currency [0]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SheetLayoutView="100" zoomScalePageLayoutView="0" workbookViewId="0" topLeftCell="A1">
      <selection activeCell="F23" sqref="F23"/>
    </sheetView>
  </sheetViews>
  <sheetFormatPr defaultColWidth="9.140625" defaultRowHeight="15"/>
  <cols>
    <col min="1" max="1" width="9.57421875" style="0" customWidth="1"/>
    <col min="5" max="5" width="11.00390625" style="0" customWidth="1"/>
    <col min="6" max="7" width="15.7109375" style="0" customWidth="1"/>
    <col min="8" max="8" width="15.00390625" style="0" customWidth="1"/>
    <col min="9" max="9" width="17.421875" style="0" customWidth="1"/>
    <col min="10" max="10" width="12.7109375" style="0" customWidth="1"/>
    <col min="12" max="12" width="12.57421875" style="0" customWidth="1"/>
  </cols>
  <sheetData>
    <row r="1" spans="1:9" ht="84" customHeight="1">
      <c r="A1" s="426" t="s">
        <v>195</v>
      </c>
      <c r="B1" s="426"/>
      <c r="C1" s="426"/>
      <c r="D1" s="426"/>
      <c r="E1" s="426"/>
      <c r="F1" s="426"/>
      <c r="G1" s="426"/>
      <c r="H1" s="426"/>
      <c r="I1" s="1"/>
    </row>
    <row r="2" spans="1:9" ht="42" customHeight="1">
      <c r="A2" s="427" t="s">
        <v>192</v>
      </c>
      <c r="B2" s="427"/>
      <c r="C2" s="427"/>
      <c r="D2" s="427"/>
      <c r="E2" s="427"/>
      <c r="F2" s="427"/>
      <c r="G2" s="427"/>
      <c r="H2" s="427"/>
      <c r="I2" s="1"/>
    </row>
    <row r="3" spans="1:9" ht="18.75" customHeight="1">
      <c r="A3" s="2"/>
      <c r="B3" s="3"/>
      <c r="C3" s="3"/>
      <c r="D3" s="3"/>
      <c r="E3" s="3"/>
      <c r="F3" s="3"/>
      <c r="G3" s="3"/>
      <c r="H3" s="3"/>
      <c r="I3" s="1"/>
    </row>
    <row r="4" spans="1:8" ht="15">
      <c r="A4" s="4" t="s">
        <v>0</v>
      </c>
      <c r="B4" s="4"/>
      <c r="C4" s="5"/>
      <c r="D4" s="5"/>
      <c r="E4" s="5"/>
      <c r="F4" s="5"/>
      <c r="G4" s="5"/>
      <c r="H4" s="5"/>
    </row>
    <row r="5" spans="1:8" ht="9" customHeight="1">
      <c r="A5" s="4"/>
      <c r="B5" s="4"/>
      <c r="C5" s="5"/>
      <c r="D5" s="5"/>
      <c r="E5" s="5"/>
      <c r="F5" s="5"/>
      <c r="G5" s="5"/>
      <c r="H5" s="5"/>
    </row>
    <row r="6" spans="1:8" ht="15.75" customHeight="1">
      <c r="A6" s="428" t="s">
        <v>1</v>
      </c>
      <c r="B6" s="428"/>
      <c r="C6" s="428"/>
      <c r="D6" s="428"/>
      <c r="E6" s="428"/>
      <c r="F6" s="428"/>
      <c r="G6" s="428"/>
      <c r="H6" s="428"/>
    </row>
    <row r="7" spans="1:8" ht="7.5" customHeight="1">
      <c r="A7" s="6"/>
      <c r="B7" s="6"/>
      <c r="C7" s="6"/>
      <c r="D7" s="6"/>
      <c r="E7" s="6"/>
      <c r="F7" s="6"/>
      <c r="G7" s="6"/>
      <c r="H7" s="6"/>
    </row>
    <row r="8" spans="1:15" ht="30" customHeight="1">
      <c r="A8" s="429" t="s">
        <v>130</v>
      </c>
      <c r="B8" s="429"/>
      <c r="C8" s="429"/>
      <c r="D8" s="429"/>
      <c r="E8" s="429"/>
      <c r="F8" s="429"/>
      <c r="G8" s="429"/>
      <c r="H8" s="429"/>
      <c r="I8" s="7"/>
      <c r="J8" s="7"/>
      <c r="K8" s="7"/>
      <c r="L8" s="7"/>
      <c r="M8" s="7"/>
      <c r="N8" s="7"/>
      <c r="O8" s="7"/>
    </row>
    <row r="9" spans="1:8" ht="7.5" customHeight="1">
      <c r="A9" s="5"/>
      <c r="B9" s="5"/>
      <c r="C9" s="5"/>
      <c r="D9" s="5"/>
      <c r="E9" s="5"/>
      <c r="F9" s="5"/>
      <c r="G9" s="5"/>
      <c r="H9" s="5"/>
    </row>
    <row r="10" spans="1:8" ht="30.75">
      <c r="A10" s="433" t="s">
        <v>96</v>
      </c>
      <c r="B10" s="433"/>
      <c r="C10" s="433"/>
      <c r="D10" s="433"/>
      <c r="E10" s="433"/>
      <c r="F10" s="8" t="s">
        <v>153</v>
      </c>
      <c r="G10" s="8" t="s">
        <v>149</v>
      </c>
      <c r="H10" s="8" t="s">
        <v>150</v>
      </c>
    </row>
    <row r="11" spans="1:8" ht="21" customHeight="1">
      <c r="A11" s="418" t="s">
        <v>124</v>
      </c>
      <c r="B11" s="419"/>
      <c r="C11" s="419"/>
      <c r="D11" s="419"/>
      <c r="E11" s="420"/>
      <c r="F11" s="265">
        <f>SUM(F12+F13)</f>
        <v>5828000</v>
      </c>
      <c r="G11" s="265">
        <f>SUM(G12+G13)</f>
        <v>11665500</v>
      </c>
      <c r="H11" s="265">
        <f>SUM(H12+H13)</f>
        <v>13325500</v>
      </c>
    </row>
    <row r="12" spans="1:8" ht="14.25">
      <c r="A12" s="425" t="s">
        <v>2</v>
      </c>
      <c r="B12" s="425"/>
      <c r="C12" s="425"/>
      <c r="D12" s="425"/>
      <c r="E12" s="425"/>
      <c r="F12" s="266">
        <v>5828000</v>
      </c>
      <c r="G12" s="266">
        <v>11665500</v>
      </c>
      <c r="H12" s="266">
        <v>13325500</v>
      </c>
    </row>
    <row r="13" spans="1:8" ht="14.25">
      <c r="A13" s="425" t="s">
        <v>3</v>
      </c>
      <c r="B13" s="425"/>
      <c r="C13" s="425"/>
      <c r="D13" s="425"/>
      <c r="E13" s="425"/>
      <c r="F13" s="266">
        <v>0</v>
      </c>
      <c r="G13" s="266">
        <v>0</v>
      </c>
      <c r="H13" s="266">
        <v>0</v>
      </c>
    </row>
    <row r="14" spans="1:8" ht="15">
      <c r="A14" s="418" t="s">
        <v>125</v>
      </c>
      <c r="B14" s="431"/>
      <c r="C14" s="431"/>
      <c r="D14" s="431"/>
      <c r="E14" s="432"/>
      <c r="F14" s="264">
        <f>SUM(F15+F16)</f>
        <v>5828000</v>
      </c>
      <c r="G14" s="264">
        <f>SUM(G15+G16)</f>
        <v>11665500</v>
      </c>
      <c r="H14" s="264">
        <f>SUM(H15+H16)</f>
        <v>13325500</v>
      </c>
    </row>
    <row r="15" spans="1:10" ht="14.25">
      <c r="A15" s="425" t="s">
        <v>4</v>
      </c>
      <c r="B15" s="425"/>
      <c r="C15" s="425"/>
      <c r="D15" s="425"/>
      <c r="E15" s="425"/>
      <c r="F15" s="266">
        <v>4103000</v>
      </c>
      <c r="G15" s="266">
        <v>4710500</v>
      </c>
      <c r="H15" s="266">
        <v>4770500</v>
      </c>
      <c r="J15" s="9"/>
    </row>
    <row r="16" spans="1:12" ht="14.25">
      <c r="A16" s="425" t="s">
        <v>5</v>
      </c>
      <c r="B16" s="425"/>
      <c r="C16" s="425"/>
      <c r="D16" s="425"/>
      <c r="E16" s="425"/>
      <c r="F16" s="266">
        <v>1725000</v>
      </c>
      <c r="G16" s="266">
        <v>6955000</v>
      </c>
      <c r="H16" s="266">
        <v>8555000</v>
      </c>
      <c r="I16" s="9"/>
      <c r="J16" s="9"/>
      <c r="L16" s="9"/>
    </row>
    <row r="17" spans="1:8" ht="15">
      <c r="A17" s="435" t="s">
        <v>6</v>
      </c>
      <c r="B17" s="435"/>
      <c r="C17" s="435"/>
      <c r="D17" s="435"/>
      <c r="E17" s="435"/>
      <c r="F17" s="264">
        <f>F11-F14</f>
        <v>0</v>
      </c>
      <c r="G17" s="264">
        <f>G11-G14</f>
        <v>0</v>
      </c>
      <c r="H17" s="264">
        <f>H11-H14</f>
        <v>0</v>
      </c>
    </row>
    <row r="18" spans="1:8" ht="14.25">
      <c r="A18" s="430"/>
      <c r="B18" s="430"/>
      <c r="C18" s="430"/>
      <c r="D18" s="430"/>
      <c r="E18" s="430"/>
      <c r="F18" s="430"/>
      <c r="G18" s="430"/>
      <c r="H18" s="430"/>
    </row>
    <row r="19" spans="1:8" ht="15">
      <c r="A19" s="433" t="s">
        <v>97</v>
      </c>
      <c r="B19" s="433"/>
      <c r="C19" s="433"/>
      <c r="D19" s="433"/>
      <c r="E19" s="433"/>
      <c r="F19" s="10"/>
      <c r="G19" s="10"/>
      <c r="H19" s="10"/>
    </row>
    <row r="20" spans="1:8" ht="14.25">
      <c r="A20" s="425" t="s">
        <v>7</v>
      </c>
      <c r="B20" s="425"/>
      <c r="C20" s="425"/>
      <c r="D20" s="425"/>
      <c r="E20" s="425"/>
      <c r="F20" s="266">
        <v>0</v>
      </c>
      <c r="G20" s="266">
        <v>0</v>
      </c>
      <c r="H20" s="266">
        <v>0</v>
      </c>
    </row>
    <row r="21" spans="1:8" ht="14.25">
      <c r="A21" s="424" t="s">
        <v>75</v>
      </c>
      <c r="B21" s="419"/>
      <c r="C21" s="419"/>
      <c r="D21" s="419"/>
      <c r="E21" s="420"/>
      <c r="F21" s="266">
        <v>0</v>
      </c>
      <c r="G21" s="266">
        <v>0</v>
      </c>
      <c r="H21" s="266">
        <v>0</v>
      </c>
    </row>
    <row r="22" spans="1:8" ht="15">
      <c r="A22" s="435" t="s">
        <v>76</v>
      </c>
      <c r="B22" s="435"/>
      <c r="C22" s="435"/>
      <c r="D22" s="435"/>
      <c r="E22" s="435"/>
      <c r="F22" s="264">
        <f>SUM(F20-F21)</f>
        <v>0</v>
      </c>
      <c r="G22" s="264">
        <f>SUM(G20-G21)</f>
        <v>0</v>
      </c>
      <c r="H22" s="264">
        <f>SUM(H20-H21)</f>
        <v>0</v>
      </c>
    </row>
    <row r="23" spans="1:8" ht="15">
      <c r="A23" s="11"/>
      <c r="B23" s="11"/>
      <c r="C23" s="11"/>
      <c r="D23" s="11"/>
      <c r="E23" s="11"/>
      <c r="F23" s="12"/>
      <c r="G23" s="12"/>
      <c r="H23" s="12"/>
    </row>
    <row r="24" spans="1:8" ht="15">
      <c r="A24" s="248" t="s">
        <v>119</v>
      </c>
      <c r="B24" s="249"/>
      <c r="C24" s="249"/>
      <c r="D24" s="249"/>
      <c r="E24" s="247"/>
      <c r="F24" s="245"/>
      <c r="G24" s="244"/>
      <c r="H24" s="244"/>
    </row>
    <row r="25" spans="1:8" ht="14.25">
      <c r="A25" s="246" t="s">
        <v>118</v>
      </c>
      <c r="B25" s="246"/>
      <c r="C25" s="246"/>
      <c r="D25" s="246"/>
      <c r="E25" s="246"/>
      <c r="F25" s="267">
        <v>0</v>
      </c>
      <c r="G25" s="267">
        <v>0</v>
      </c>
      <c r="H25" s="267">
        <v>0</v>
      </c>
    </row>
    <row r="26" spans="1:8" ht="29.25" customHeight="1">
      <c r="A26" s="421" t="s">
        <v>120</v>
      </c>
      <c r="B26" s="422"/>
      <c r="C26" s="422"/>
      <c r="D26" s="422"/>
      <c r="E26" s="423"/>
      <c r="F26" s="267">
        <v>0</v>
      </c>
      <c r="G26" s="267">
        <v>0</v>
      </c>
      <c r="H26" s="267">
        <v>0</v>
      </c>
    </row>
    <row r="27" spans="1:8" ht="15">
      <c r="A27" s="11"/>
      <c r="B27" s="11"/>
      <c r="C27" s="11"/>
      <c r="D27" s="11"/>
      <c r="E27" s="11"/>
      <c r="F27" s="12"/>
      <c r="G27" s="12"/>
      <c r="H27" s="12"/>
    </row>
    <row r="28" spans="1:8" ht="15">
      <c r="A28" s="436" t="s">
        <v>77</v>
      </c>
      <c r="B28" s="436"/>
      <c r="C28" s="436"/>
      <c r="D28" s="436"/>
      <c r="E28" s="436"/>
      <c r="F28" s="244">
        <f>SUM(F17+F22)</f>
        <v>0</v>
      </c>
      <c r="G28" s="244">
        <f>SUM(G17+G22)</f>
        <v>0</v>
      </c>
      <c r="H28" s="244">
        <f>SUM(H17+H22)</f>
        <v>0</v>
      </c>
    </row>
    <row r="29" spans="1:8" ht="14.25">
      <c r="A29" s="13"/>
      <c r="B29" s="13"/>
      <c r="C29" s="13"/>
      <c r="D29" s="13"/>
      <c r="E29" s="13"/>
      <c r="F29" s="14"/>
      <c r="G29" s="14"/>
      <c r="H29" s="14"/>
    </row>
    <row r="30" spans="1:8" ht="14.25">
      <c r="A30" s="5"/>
      <c r="B30" s="5"/>
      <c r="C30" s="5"/>
      <c r="D30" s="5"/>
      <c r="E30" s="5"/>
      <c r="F30" s="5"/>
      <c r="G30" s="5"/>
      <c r="H30" s="5"/>
    </row>
    <row r="31" spans="1:8" ht="15">
      <c r="A31" s="428" t="s">
        <v>8</v>
      </c>
      <c r="B31" s="428"/>
      <c r="C31" s="428"/>
      <c r="D31" s="428"/>
      <c r="E31" s="428"/>
      <c r="F31" s="428"/>
      <c r="G31" s="428"/>
      <c r="H31" s="428"/>
    </row>
    <row r="32" spans="1:8" ht="3.75" customHeight="1">
      <c r="A32" s="5"/>
      <c r="B32" s="5"/>
      <c r="C32" s="5"/>
      <c r="D32" s="5"/>
      <c r="E32" s="5"/>
      <c r="F32" s="5"/>
      <c r="G32" s="5"/>
      <c r="H32" s="5"/>
    </row>
    <row r="33" spans="1:8" ht="29.25" customHeight="1">
      <c r="A33" s="434" t="s">
        <v>177</v>
      </c>
      <c r="B33" s="434"/>
      <c r="C33" s="434"/>
      <c r="D33" s="434"/>
      <c r="E33" s="434"/>
      <c r="F33" s="434"/>
      <c r="G33" s="434"/>
      <c r="H33" s="434"/>
    </row>
  </sheetData>
  <sheetProtection selectLockedCells="1" selectUnlockedCells="1"/>
  <mergeCells count="21">
    <mergeCell ref="A17:E17"/>
    <mergeCell ref="A31:H31"/>
    <mergeCell ref="A14:E14"/>
    <mergeCell ref="A16:E16"/>
    <mergeCell ref="A10:E10"/>
    <mergeCell ref="A15:E15"/>
    <mergeCell ref="A33:H33"/>
    <mergeCell ref="A19:E19"/>
    <mergeCell ref="A20:E20"/>
    <mergeCell ref="A22:E22"/>
    <mergeCell ref="A28:E28"/>
    <mergeCell ref="A11:E11"/>
    <mergeCell ref="A26:E26"/>
    <mergeCell ref="A21:E21"/>
    <mergeCell ref="A13:E13"/>
    <mergeCell ref="A12:E12"/>
    <mergeCell ref="A1:H1"/>
    <mergeCell ref="A2:H2"/>
    <mergeCell ref="A6:H6"/>
    <mergeCell ref="A8:H8"/>
    <mergeCell ref="A18:H18"/>
  </mergeCells>
  <printOptions/>
  <pageMargins left="0.9055118110236221" right="0.5118110236220472" top="0.5511811023622047" bottom="0.5511811023622047" header="0.31496062992125984" footer="0.31496062992125984"/>
  <pageSetup horizontalDpi="300" verticalDpi="300" orientation="portrait" paperSize="9" scale="92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view="pageBreakPreview" zoomScale="110" zoomScaleSheetLayoutView="110" workbookViewId="0" topLeftCell="A8">
      <selection activeCell="F56" sqref="F56:G56"/>
    </sheetView>
  </sheetViews>
  <sheetFormatPr defaultColWidth="9.140625" defaultRowHeight="15"/>
  <cols>
    <col min="1" max="1" width="3.00390625" style="15" customWidth="1"/>
    <col min="2" max="2" width="3.28125" style="15" customWidth="1"/>
    <col min="3" max="3" width="4.140625" style="15" customWidth="1"/>
    <col min="4" max="4" width="57.421875" style="0" customWidth="1"/>
    <col min="5" max="5" width="15.140625" style="9" customWidth="1"/>
    <col min="6" max="6" width="14.57421875" style="9" customWidth="1"/>
    <col min="7" max="7" width="13.8515625" style="9" customWidth="1"/>
  </cols>
  <sheetData>
    <row r="1" spans="1:7" ht="15">
      <c r="A1" s="16" t="s">
        <v>9</v>
      </c>
      <c r="B1" s="17"/>
      <c r="C1" s="17"/>
      <c r="D1" s="5"/>
      <c r="E1" s="18"/>
      <c r="F1" s="18"/>
      <c r="G1" s="18"/>
    </row>
    <row r="2" spans="1:7" ht="9" customHeight="1">
      <c r="A2" s="19"/>
      <c r="B2" s="17"/>
      <c r="C2" s="17"/>
      <c r="D2" s="5"/>
      <c r="E2" s="18"/>
      <c r="F2" s="18"/>
      <c r="G2" s="18"/>
    </row>
    <row r="3" spans="1:7" ht="67.5" customHeight="1">
      <c r="A3" s="20" t="s">
        <v>10</v>
      </c>
      <c r="B3" s="20" t="s">
        <v>11</v>
      </c>
      <c r="C3" s="20" t="s">
        <v>12</v>
      </c>
      <c r="D3" s="21" t="s">
        <v>13</v>
      </c>
      <c r="E3" s="22" t="s">
        <v>148</v>
      </c>
      <c r="F3" s="22" t="s">
        <v>149</v>
      </c>
      <c r="G3" s="116" t="s">
        <v>150</v>
      </c>
    </row>
    <row r="4" spans="1:7" ht="14.25">
      <c r="A4" s="21">
        <v>1</v>
      </c>
      <c r="B4" s="21">
        <v>2</v>
      </c>
      <c r="C4" s="21">
        <v>3</v>
      </c>
      <c r="D4" s="21">
        <v>4</v>
      </c>
      <c r="E4" s="275">
        <v>5</v>
      </c>
      <c r="F4" s="275">
        <v>6</v>
      </c>
      <c r="G4" s="276">
        <v>7</v>
      </c>
    </row>
    <row r="5" spans="1:7" ht="24" customHeight="1">
      <c r="A5" s="437" t="s">
        <v>86</v>
      </c>
      <c r="B5" s="438"/>
      <c r="C5" s="438"/>
      <c r="D5" s="438"/>
      <c r="E5" s="438"/>
      <c r="F5" s="438"/>
      <c r="G5" s="439"/>
    </row>
    <row r="6" spans="1:7" ht="21.75" customHeight="1">
      <c r="A6" s="23">
        <v>6</v>
      </c>
      <c r="B6" s="277"/>
      <c r="C6" s="277"/>
      <c r="D6" s="24" t="s">
        <v>87</v>
      </c>
      <c r="E6" s="25">
        <f>SUM(E8+E12+E31+E37+E46+E49)</f>
        <v>5828000</v>
      </c>
      <c r="F6" s="25">
        <f>SUM(F8+F12+F31+F37+F46+F49)</f>
        <v>11665500</v>
      </c>
      <c r="G6" s="117">
        <f>SUM(G8+G12+G31+G37+G46+G49)</f>
        <v>13325500</v>
      </c>
    </row>
    <row r="7" spans="1:7" ht="18" customHeight="1">
      <c r="A7" s="26"/>
      <c r="B7" s="27"/>
      <c r="C7" s="21"/>
      <c r="D7" s="28" t="s">
        <v>14</v>
      </c>
      <c r="E7" s="29">
        <f>SUM(E8)</f>
        <v>1370000</v>
      </c>
      <c r="F7" s="29"/>
      <c r="G7" s="118"/>
    </row>
    <row r="8" spans="1:7" ht="14.25">
      <c r="A8" s="165"/>
      <c r="B8" s="166">
        <v>61</v>
      </c>
      <c r="C8" s="165"/>
      <c r="D8" s="167" t="s">
        <v>15</v>
      </c>
      <c r="E8" s="168">
        <f>SUM(E9:E11)</f>
        <v>1370000</v>
      </c>
      <c r="F8" s="168">
        <v>1400000</v>
      </c>
      <c r="G8" s="169">
        <v>1420000</v>
      </c>
    </row>
    <row r="9" spans="1:7" ht="14.25">
      <c r="A9" s="30"/>
      <c r="B9" s="30"/>
      <c r="C9" s="31">
        <v>611</v>
      </c>
      <c r="D9" s="32" t="s">
        <v>16</v>
      </c>
      <c r="E9" s="33">
        <v>1250000</v>
      </c>
      <c r="F9" s="34"/>
      <c r="G9" s="119"/>
    </row>
    <row r="10" spans="1:7" ht="14.25">
      <c r="A10" s="30"/>
      <c r="B10" s="30"/>
      <c r="C10" s="31">
        <v>613</v>
      </c>
      <c r="D10" s="32" t="s">
        <v>17</v>
      </c>
      <c r="E10" s="33">
        <v>110000</v>
      </c>
      <c r="F10" s="34"/>
      <c r="G10" s="119"/>
    </row>
    <row r="11" spans="1:7" ht="14.25">
      <c r="A11" s="30"/>
      <c r="B11" s="30"/>
      <c r="C11" s="31">
        <v>614</v>
      </c>
      <c r="D11" s="32" t="s">
        <v>18</v>
      </c>
      <c r="E11" s="33">
        <v>10000</v>
      </c>
      <c r="F11" s="34"/>
      <c r="G11" s="119"/>
    </row>
    <row r="12" spans="1:7" ht="14.25">
      <c r="A12" s="170"/>
      <c r="B12" s="171">
        <v>63</v>
      </c>
      <c r="C12" s="172"/>
      <c r="D12" s="173" t="s">
        <v>19</v>
      </c>
      <c r="E12" s="150">
        <f>SUM(E14+E16+E18+E20+E22+E24+E26+E28+E30)</f>
        <v>3738080</v>
      </c>
      <c r="F12" s="150">
        <v>9540490</v>
      </c>
      <c r="G12" s="174">
        <v>11175470</v>
      </c>
    </row>
    <row r="13" spans="1:7" ht="14.25">
      <c r="A13" s="40"/>
      <c r="B13" s="288"/>
      <c r="C13" s="289"/>
      <c r="D13" s="38" t="s">
        <v>147</v>
      </c>
      <c r="E13" s="29">
        <f>SUM(E14)</f>
        <v>1994000</v>
      </c>
      <c r="F13" s="29"/>
      <c r="G13" s="118"/>
    </row>
    <row r="14" spans="1:7" ht="14.25">
      <c r="A14" s="40"/>
      <c r="B14" s="40"/>
      <c r="C14" s="31">
        <v>633</v>
      </c>
      <c r="D14" s="32" t="s">
        <v>20</v>
      </c>
      <c r="E14" s="49">
        <v>1994000</v>
      </c>
      <c r="F14" s="29"/>
      <c r="G14" s="118"/>
    </row>
    <row r="15" spans="1:7" ht="14.25">
      <c r="A15" s="40"/>
      <c r="B15" s="288"/>
      <c r="C15" s="289"/>
      <c r="D15" s="38" t="s">
        <v>146</v>
      </c>
      <c r="E15" s="29">
        <f>SUM(E16)</f>
        <v>400000</v>
      </c>
      <c r="F15" s="29"/>
      <c r="G15" s="118"/>
    </row>
    <row r="16" spans="1:7" ht="14.25">
      <c r="A16" s="40"/>
      <c r="B16" s="40"/>
      <c r="C16" s="31">
        <v>633</v>
      </c>
      <c r="D16" s="32" t="s">
        <v>20</v>
      </c>
      <c r="E16" s="49">
        <v>400000</v>
      </c>
      <c r="F16" s="49"/>
      <c r="G16" s="278"/>
    </row>
    <row r="17" spans="1:7" ht="14.25">
      <c r="A17" s="40"/>
      <c r="B17" s="40"/>
      <c r="C17" s="31"/>
      <c r="D17" s="38" t="s">
        <v>139</v>
      </c>
      <c r="E17" s="45">
        <f>SUM(E18)</f>
        <v>650000</v>
      </c>
      <c r="F17" s="49"/>
      <c r="G17" s="278"/>
    </row>
    <row r="18" spans="1:7" ht="14.25">
      <c r="A18" s="40"/>
      <c r="B18" s="40"/>
      <c r="C18" s="31">
        <v>633</v>
      </c>
      <c r="D18" s="32" t="s">
        <v>20</v>
      </c>
      <c r="E18" s="49">
        <v>650000</v>
      </c>
      <c r="F18" s="49"/>
      <c r="G18" s="278"/>
    </row>
    <row r="19" spans="1:7" ht="14.25">
      <c r="A19" s="40"/>
      <c r="B19" s="40"/>
      <c r="C19" s="31"/>
      <c r="D19" s="38" t="s">
        <v>140</v>
      </c>
      <c r="E19" s="45">
        <f>SUM(E20)</f>
        <v>150000</v>
      </c>
      <c r="F19" s="49"/>
      <c r="G19" s="278"/>
    </row>
    <row r="20" spans="1:7" ht="14.25">
      <c r="A20" s="40"/>
      <c r="B20" s="40"/>
      <c r="C20" s="31">
        <v>633</v>
      </c>
      <c r="D20" s="32" t="s">
        <v>20</v>
      </c>
      <c r="E20" s="49">
        <v>150000</v>
      </c>
      <c r="F20" s="49"/>
      <c r="G20" s="278"/>
    </row>
    <row r="21" spans="1:7" ht="14.25">
      <c r="A21" s="40"/>
      <c r="B21" s="40"/>
      <c r="C21" s="31"/>
      <c r="D21" s="38" t="s">
        <v>182</v>
      </c>
      <c r="E21" s="45">
        <f>SUM(E22)</f>
        <v>400000</v>
      </c>
      <c r="F21" s="49"/>
      <c r="G21" s="278"/>
    </row>
    <row r="22" spans="1:7" ht="14.25">
      <c r="A22" s="40"/>
      <c r="B22" s="40"/>
      <c r="C22" s="31">
        <v>633</v>
      </c>
      <c r="D22" s="32" t="s">
        <v>20</v>
      </c>
      <c r="E22" s="49">
        <v>400000</v>
      </c>
      <c r="F22" s="49"/>
      <c r="G22" s="278"/>
    </row>
    <row r="23" spans="1:7" ht="14.25">
      <c r="A23" s="40"/>
      <c r="B23" s="40"/>
      <c r="C23" s="31"/>
      <c r="D23" s="38" t="s">
        <v>138</v>
      </c>
      <c r="E23" s="45">
        <f>SUM(E24)</f>
        <v>106000</v>
      </c>
      <c r="F23" s="49"/>
      <c r="G23" s="278"/>
    </row>
    <row r="24" spans="1:7" ht="14.25">
      <c r="A24" s="40"/>
      <c r="B24" s="40"/>
      <c r="C24" s="31">
        <v>634</v>
      </c>
      <c r="D24" s="32" t="s">
        <v>21</v>
      </c>
      <c r="E24" s="49">
        <v>106000</v>
      </c>
      <c r="F24" s="49"/>
      <c r="G24" s="278"/>
    </row>
    <row r="25" spans="1:7" ht="14.25">
      <c r="A25" s="40"/>
      <c r="B25" s="40"/>
      <c r="C25" s="31"/>
      <c r="D25" s="286" t="s">
        <v>135</v>
      </c>
      <c r="E25" s="45">
        <f>SUM(E26)</f>
        <v>30840</v>
      </c>
      <c r="F25" s="49"/>
      <c r="G25" s="278"/>
    </row>
    <row r="26" spans="1:7" ht="14.25">
      <c r="A26" s="40"/>
      <c r="B26" s="40"/>
      <c r="C26" s="31">
        <v>636</v>
      </c>
      <c r="D26" s="285" t="s">
        <v>133</v>
      </c>
      <c r="E26" s="49">
        <v>30840</v>
      </c>
      <c r="F26" s="49"/>
      <c r="G26" s="278"/>
    </row>
    <row r="27" spans="1:7" ht="14.25">
      <c r="A27" s="40"/>
      <c r="B27" s="40"/>
      <c r="C27" s="31"/>
      <c r="D27" s="38" t="s">
        <v>136</v>
      </c>
      <c r="E27" s="45">
        <f>SUM(E28)</f>
        <v>2240</v>
      </c>
      <c r="F27" s="49"/>
      <c r="G27" s="278"/>
    </row>
    <row r="28" spans="1:7" ht="14.25">
      <c r="A28" s="40"/>
      <c r="B28" s="40"/>
      <c r="C28" s="31">
        <v>636</v>
      </c>
      <c r="D28" s="285" t="s">
        <v>133</v>
      </c>
      <c r="E28" s="49">
        <v>2240</v>
      </c>
      <c r="F28" s="49"/>
      <c r="G28" s="278"/>
    </row>
    <row r="29" spans="1:7" ht="14.25">
      <c r="A29" s="40"/>
      <c r="B29" s="40"/>
      <c r="C29" s="31"/>
      <c r="D29" s="38" t="s">
        <v>137</v>
      </c>
      <c r="E29" s="45">
        <f>SUM(E30)</f>
        <v>5000</v>
      </c>
      <c r="F29" s="49"/>
      <c r="G29" s="278"/>
    </row>
    <row r="30" spans="1:7" ht="14.25">
      <c r="A30" s="40"/>
      <c r="B30" s="40"/>
      <c r="C30" s="31">
        <v>636</v>
      </c>
      <c r="D30" s="285" t="s">
        <v>133</v>
      </c>
      <c r="E30" s="49">
        <v>5000</v>
      </c>
      <c r="F30" s="49"/>
      <c r="G30" s="278"/>
    </row>
    <row r="31" spans="1:7" ht="14.25">
      <c r="A31" s="170"/>
      <c r="B31" s="171">
        <v>64</v>
      </c>
      <c r="C31" s="172"/>
      <c r="D31" s="167" t="s">
        <v>22</v>
      </c>
      <c r="E31" s="150">
        <f>SUM(E33+E34+E36)</f>
        <v>164040</v>
      </c>
      <c r="F31" s="150">
        <v>165000</v>
      </c>
      <c r="G31" s="174">
        <v>170000</v>
      </c>
    </row>
    <row r="32" spans="1:7" ht="18.75" customHeight="1">
      <c r="A32" s="36"/>
      <c r="B32" s="41"/>
      <c r="C32" s="42"/>
      <c r="D32" s="38" t="s">
        <v>14</v>
      </c>
      <c r="E32" s="43">
        <f>SUM(E33+E34)</f>
        <v>152040</v>
      </c>
      <c r="F32" s="43"/>
      <c r="G32" s="120"/>
    </row>
    <row r="33" spans="1:7" ht="14.25">
      <c r="A33" s="40"/>
      <c r="B33" s="40"/>
      <c r="C33" s="31">
        <v>641</v>
      </c>
      <c r="D33" s="32" t="s">
        <v>23</v>
      </c>
      <c r="E33" s="279">
        <v>5000</v>
      </c>
      <c r="F33" s="279"/>
      <c r="G33" s="280"/>
    </row>
    <row r="34" spans="1:7" ht="14.25">
      <c r="A34" s="40"/>
      <c r="B34" s="40"/>
      <c r="C34" s="31">
        <v>642</v>
      </c>
      <c r="D34" s="32" t="s">
        <v>24</v>
      </c>
      <c r="E34" s="279">
        <v>147040</v>
      </c>
      <c r="F34" s="279"/>
      <c r="G34" s="280"/>
    </row>
    <row r="35" spans="1:7" s="46" customFormat="1" ht="20.25" customHeight="1">
      <c r="A35" s="35"/>
      <c r="B35" s="35"/>
      <c r="C35" s="44"/>
      <c r="D35" s="38" t="s">
        <v>78</v>
      </c>
      <c r="E35" s="45">
        <f>SUM(E36)</f>
        <v>12000</v>
      </c>
      <c r="F35" s="45"/>
      <c r="G35" s="121"/>
    </row>
    <row r="36" spans="1:7" s="46" customFormat="1" ht="14.25">
      <c r="A36" s="35"/>
      <c r="B36" s="35"/>
      <c r="C36" s="47">
        <v>642</v>
      </c>
      <c r="D36" s="48" t="s">
        <v>24</v>
      </c>
      <c r="E36" s="49">
        <v>12000</v>
      </c>
      <c r="F36" s="45"/>
      <c r="G36" s="121"/>
    </row>
    <row r="37" spans="1:7" ht="28.5">
      <c r="A37" s="170"/>
      <c r="B37" s="171">
        <v>65</v>
      </c>
      <c r="C37" s="172"/>
      <c r="D37" s="173" t="s">
        <v>25</v>
      </c>
      <c r="E37" s="150">
        <f>SUM(E39+E40+E42+E44)</f>
        <v>495880</v>
      </c>
      <c r="F37" s="150">
        <v>500010</v>
      </c>
      <c r="G37" s="174">
        <v>500030</v>
      </c>
    </row>
    <row r="38" spans="1:7" ht="18.75" customHeight="1">
      <c r="A38" s="36"/>
      <c r="B38" s="35"/>
      <c r="C38" s="37"/>
      <c r="D38" s="50" t="s">
        <v>78</v>
      </c>
      <c r="E38" s="43">
        <f>SUM(E39+E40)</f>
        <v>36000</v>
      </c>
      <c r="F38" s="43"/>
      <c r="G38" s="120"/>
    </row>
    <row r="39" spans="1:7" ht="14.25">
      <c r="A39" s="40"/>
      <c r="B39" s="40"/>
      <c r="C39" s="31">
        <v>651</v>
      </c>
      <c r="D39" s="32" t="s">
        <v>26</v>
      </c>
      <c r="E39" s="279">
        <v>30000</v>
      </c>
      <c r="F39" s="279"/>
      <c r="G39" s="280"/>
    </row>
    <row r="40" spans="1:7" ht="14.25">
      <c r="A40" s="40"/>
      <c r="B40" s="40"/>
      <c r="C40" s="31">
        <v>652</v>
      </c>
      <c r="D40" s="32" t="s">
        <v>27</v>
      </c>
      <c r="E40" s="279">
        <v>6000</v>
      </c>
      <c r="F40" s="279"/>
      <c r="G40" s="280"/>
    </row>
    <row r="41" spans="1:7" ht="17.25" customHeight="1">
      <c r="A41" s="40"/>
      <c r="B41" s="40"/>
      <c r="C41" s="31"/>
      <c r="D41" s="50" t="s">
        <v>134</v>
      </c>
      <c r="E41" s="409">
        <f>SUM(E42)</f>
        <v>314880</v>
      </c>
      <c r="F41" s="279"/>
      <c r="G41" s="280"/>
    </row>
    <row r="42" spans="1:7" ht="14.25">
      <c r="A42" s="40"/>
      <c r="B42" s="40"/>
      <c r="C42" s="31">
        <v>652</v>
      </c>
      <c r="D42" s="32" t="s">
        <v>27</v>
      </c>
      <c r="E42" s="279">
        <v>314880</v>
      </c>
      <c r="F42" s="279"/>
      <c r="G42" s="280"/>
    </row>
    <row r="43" spans="1:7" ht="14.25">
      <c r="A43" s="40"/>
      <c r="B43" s="40"/>
      <c r="C43" s="31"/>
      <c r="D43" s="28" t="s">
        <v>78</v>
      </c>
      <c r="E43" s="409">
        <f>SUM(E44)</f>
        <v>145000</v>
      </c>
      <c r="F43" s="279"/>
      <c r="G43" s="280"/>
    </row>
    <row r="44" spans="1:7" ht="14.25">
      <c r="A44" s="272"/>
      <c r="B44" s="272"/>
      <c r="C44" s="273">
        <v>653</v>
      </c>
      <c r="D44" s="221" t="s">
        <v>28</v>
      </c>
      <c r="E44" s="281">
        <v>145000</v>
      </c>
      <c r="F44" s="281"/>
      <c r="G44" s="282"/>
    </row>
    <row r="45" spans="1:7" ht="18" customHeight="1">
      <c r="A45" s="250"/>
      <c r="B45" s="250"/>
      <c r="C45" s="251"/>
      <c r="D45" s="28" t="s">
        <v>174</v>
      </c>
      <c r="E45" s="410">
        <f>SUM(E46)</f>
        <v>50000</v>
      </c>
      <c r="F45" s="274"/>
      <c r="G45" s="274"/>
    </row>
    <row r="46" spans="1:7" ht="27">
      <c r="A46" s="253"/>
      <c r="B46" s="253">
        <v>66</v>
      </c>
      <c r="C46" s="254"/>
      <c r="D46" s="284" t="s">
        <v>131</v>
      </c>
      <c r="E46" s="256">
        <v>50000</v>
      </c>
      <c r="F46" s="256">
        <v>50000</v>
      </c>
      <c r="G46" s="256">
        <v>50000</v>
      </c>
    </row>
    <row r="47" spans="1:7" ht="14.25">
      <c r="A47" s="250"/>
      <c r="B47" s="250"/>
      <c r="C47" s="251">
        <v>663</v>
      </c>
      <c r="D47" s="283" t="s">
        <v>132</v>
      </c>
      <c r="E47" s="274">
        <v>50000</v>
      </c>
      <c r="F47" s="274"/>
      <c r="G47" s="274"/>
    </row>
    <row r="48" spans="1:7" ht="15" customHeight="1">
      <c r="A48" s="250"/>
      <c r="B48" s="250"/>
      <c r="C48" s="251"/>
      <c r="D48" s="38" t="s">
        <v>14</v>
      </c>
      <c r="E48" s="410">
        <f>SUM(E49)</f>
        <v>10000</v>
      </c>
      <c r="F48" s="274"/>
      <c r="G48" s="274"/>
    </row>
    <row r="49" spans="1:7" ht="24.75" customHeight="1">
      <c r="A49" s="253"/>
      <c r="B49" s="253">
        <v>68</v>
      </c>
      <c r="C49" s="254"/>
      <c r="D49" s="255" t="s">
        <v>121</v>
      </c>
      <c r="E49" s="256">
        <f>SUM(E50:E51)</f>
        <v>10000</v>
      </c>
      <c r="F49" s="256">
        <v>10000</v>
      </c>
      <c r="G49" s="256">
        <v>10000</v>
      </c>
    </row>
    <row r="50" spans="1:7" ht="14.25">
      <c r="A50" s="250"/>
      <c r="B50" s="250"/>
      <c r="C50" s="251">
        <v>681</v>
      </c>
      <c r="D50" s="252" t="s">
        <v>122</v>
      </c>
      <c r="E50" s="274">
        <v>5000</v>
      </c>
      <c r="F50" s="274"/>
      <c r="G50" s="274"/>
    </row>
    <row r="51" spans="1:7" ht="14.25">
      <c r="A51" s="250"/>
      <c r="B51" s="250"/>
      <c r="C51" s="251">
        <v>683</v>
      </c>
      <c r="D51" s="252" t="s">
        <v>129</v>
      </c>
      <c r="E51" s="274">
        <v>5000</v>
      </c>
      <c r="F51" s="274"/>
      <c r="G51" s="274"/>
    </row>
    <row r="52" spans="1:7" ht="18.75" customHeight="1">
      <c r="A52" s="230"/>
      <c r="B52" s="230"/>
      <c r="C52" s="231"/>
      <c r="D52" s="232"/>
      <c r="E52" s="233"/>
      <c r="F52" s="233"/>
      <c r="G52" s="233"/>
    </row>
    <row r="53" spans="1:7" ht="6" customHeight="1">
      <c r="A53" s="226"/>
      <c r="B53" s="226"/>
      <c r="C53" s="227"/>
      <c r="D53" s="228"/>
      <c r="E53" s="229"/>
      <c r="F53" s="229"/>
      <c r="G53" s="229"/>
    </row>
    <row r="54" spans="1:7" ht="32.25" customHeight="1">
      <c r="A54" s="222"/>
      <c r="B54" s="222"/>
      <c r="C54" s="223"/>
      <c r="D54" s="224" t="s">
        <v>95</v>
      </c>
      <c r="E54" s="225">
        <f>E56+E78</f>
        <v>5828000</v>
      </c>
      <c r="F54" s="225">
        <f>F56+F78</f>
        <v>11665500</v>
      </c>
      <c r="G54" s="225">
        <f>G56+G78</f>
        <v>13325500</v>
      </c>
    </row>
    <row r="55" spans="1:7" ht="28.5" customHeight="1">
      <c r="A55" s="440" t="s">
        <v>29</v>
      </c>
      <c r="B55" s="441"/>
      <c r="C55" s="441"/>
      <c r="D55" s="441"/>
      <c r="E55" s="441"/>
      <c r="F55" s="441"/>
      <c r="G55" s="442"/>
    </row>
    <row r="56" spans="1:7" ht="19.5" customHeight="1">
      <c r="A56" s="175">
        <v>3</v>
      </c>
      <c r="B56" s="176"/>
      <c r="C56" s="177"/>
      <c r="D56" s="178" t="s">
        <v>30</v>
      </c>
      <c r="E56" s="179">
        <f>E57+E61+E66+E68+E70+E72</f>
        <v>4103000</v>
      </c>
      <c r="F56" s="179">
        <f>F57+F61+F66+F68+F70+F72</f>
        <v>4710500</v>
      </c>
      <c r="G56" s="179">
        <f>G57+G61+G66+G68+G70+G72</f>
        <v>4770500</v>
      </c>
    </row>
    <row r="57" spans="1:7" ht="14.25">
      <c r="A57" s="180"/>
      <c r="B57" s="181">
        <v>31</v>
      </c>
      <c r="C57" s="182"/>
      <c r="D57" s="183" t="s">
        <v>31</v>
      </c>
      <c r="E57" s="184">
        <f>SUM(E58:E60)</f>
        <v>973500</v>
      </c>
      <c r="F57" s="185">
        <f>(SUMIF('3. Posebni dio'!$B$7:$B$346,'2. Račun prihoda i rashoda'!$B57,'3. Posebni dio'!F$7:F$346))</f>
        <v>1008000</v>
      </c>
      <c r="G57" s="185">
        <f>(SUMIF('3. Posebni dio'!$B$7:$B$346,'2. Račun prihoda i rashoda'!$B57,'3. Posebni dio'!G$7:G$346))</f>
        <v>1018000</v>
      </c>
    </row>
    <row r="58" spans="1:7" ht="14.25">
      <c r="A58" s="52"/>
      <c r="B58" s="21"/>
      <c r="C58" s="53">
        <v>311</v>
      </c>
      <c r="D58" s="54" t="s">
        <v>32</v>
      </c>
      <c r="E58" s="55">
        <f>(SUMIF('3. Posebni dio'!$C$7:$C$346,'2. Račun prihoda i rashoda'!$C58,'3. Posebni dio'!$E$7:$E$346))</f>
        <v>790000</v>
      </c>
      <c r="F58" s="55"/>
      <c r="G58" s="55"/>
    </row>
    <row r="59" spans="1:7" ht="14.25">
      <c r="A59" s="56"/>
      <c r="B59" s="57"/>
      <c r="C59" s="53">
        <v>312</v>
      </c>
      <c r="D59" s="54" t="s">
        <v>33</v>
      </c>
      <c r="E59" s="55">
        <f>(SUMIF('3. Posebni dio'!$C$7:$C$346,'2. Račun prihoda i rashoda'!$C59,'3. Posebni dio'!$E$7:$E$346))</f>
        <v>50000</v>
      </c>
      <c r="F59" s="55"/>
      <c r="G59" s="55"/>
    </row>
    <row r="60" spans="1:7" ht="14.25">
      <c r="A60" s="56"/>
      <c r="B60" s="57"/>
      <c r="C60" s="53">
        <v>313</v>
      </c>
      <c r="D60" s="54" t="s">
        <v>34</v>
      </c>
      <c r="E60" s="55">
        <f>(SUMIF('3. Posebni dio'!$C$7:$C$346,'2. Račun prihoda i rashoda'!$C60,'3. Posebni dio'!$E$7:$E$346))</f>
        <v>133500</v>
      </c>
      <c r="F60" s="55"/>
      <c r="G60" s="55"/>
    </row>
    <row r="61" spans="1:7" ht="14.25">
      <c r="A61" s="186"/>
      <c r="B61" s="187">
        <v>32</v>
      </c>
      <c r="C61" s="188"/>
      <c r="D61" s="183" t="s">
        <v>35</v>
      </c>
      <c r="E61" s="185">
        <f>SUM(E62:E65)</f>
        <v>2596500</v>
      </c>
      <c r="F61" s="185">
        <f>(SUMIF('3. Posebni dio'!$B$7:$B$346,'2. Račun prihoda i rashoda'!$B61,'3. Posebni dio'!F$7:F$346))</f>
        <v>3215500</v>
      </c>
      <c r="G61" s="185">
        <f>(SUMIF('3. Posebni dio'!$B$7:$B$346,'2. Račun prihoda i rashoda'!$B61,'3. Posebni dio'!G$7:G$346))</f>
        <v>3265500</v>
      </c>
    </row>
    <row r="62" spans="1:7" ht="14.25">
      <c r="A62" s="21"/>
      <c r="B62" s="21"/>
      <c r="C62" s="53">
        <v>321</v>
      </c>
      <c r="D62" s="54" t="s">
        <v>36</v>
      </c>
      <c r="E62" s="55">
        <f>(SUMIF('3. Posebni dio'!$C$7:$C$346,'2. Račun prihoda i rashoda'!$C62,'3. Posebni dio'!$E$7:$E$346))</f>
        <v>63500</v>
      </c>
      <c r="F62" s="55"/>
      <c r="G62" s="55"/>
    </row>
    <row r="63" spans="1:7" ht="14.25">
      <c r="A63" s="21"/>
      <c r="B63" s="21"/>
      <c r="C63" s="53">
        <v>322</v>
      </c>
      <c r="D63" s="54" t="s">
        <v>37</v>
      </c>
      <c r="E63" s="55">
        <f>(SUMIF('3. Posebni dio'!$C$7:$C$346,'2. Račun prihoda i rashoda'!C63,'3. Posebni dio'!$E$7:$E$346))</f>
        <v>270000</v>
      </c>
      <c r="F63" s="55"/>
      <c r="G63" s="55"/>
    </row>
    <row r="64" spans="1:7" ht="14.25">
      <c r="A64" s="21"/>
      <c r="B64" s="21"/>
      <c r="C64" s="53">
        <v>323</v>
      </c>
      <c r="D64" s="54" t="s">
        <v>38</v>
      </c>
      <c r="E64" s="55">
        <f>(SUMIF('3. Posebni dio'!$C$7:$C$346,'2. Račun prihoda i rashoda'!C64,'3. Posebni dio'!$E$7:$E$346))</f>
        <v>2036000</v>
      </c>
      <c r="F64" s="55"/>
      <c r="G64" s="55"/>
    </row>
    <row r="65" spans="1:7" ht="14.25">
      <c r="A65" s="21"/>
      <c r="B65" s="21"/>
      <c r="C65" s="53">
        <v>329</v>
      </c>
      <c r="D65" s="54" t="s">
        <v>39</v>
      </c>
      <c r="E65" s="55">
        <f>(SUMIF('3. Posebni dio'!$C$7:$C$346,'2. Račun prihoda i rashoda'!C65,'3. Posebni dio'!$E$7:$E$346))</f>
        <v>227000</v>
      </c>
      <c r="F65" s="55"/>
      <c r="G65" s="55"/>
    </row>
    <row r="66" spans="1:7" ht="14.25">
      <c r="A66" s="234"/>
      <c r="B66" s="187">
        <v>34</v>
      </c>
      <c r="C66" s="235"/>
      <c r="D66" s="236" t="s">
        <v>40</v>
      </c>
      <c r="E66" s="237">
        <f>SUM(E67:E67)</f>
        <v>10000</v>
      </c>
      <c r="F66" s="238">
        <f>(SUMIF('3. Posebni dio'!$B$7:$B$346,'2. Račun prihoda i rashoda'!$B66,'3. Posebni dio'!F$7:F$346))</f>
        <v>10000</v>
      </c>
      <c r="G66" s="238">
        <f>(SUMIF('3. Posebni dio'!$B$7:$B$346,'2. Račun prihoda i rashoda'!$B66,'3. Posebni dio'!G$7:G$346))</f>
        <v>10000</v>
      </c>
    </row>
    <row r="67" spans="1:7" ht="14.25">
      <c r="A67" s="239"/>
      <c r="B67" s="240"/>
      <c r="C67" s="241">
        <v>343</v>
      </c>
      <c r="D67" s="242" t="s">
        <v>41</v>
      </c>
      <c r="E67" s="243">
        <f>(SUMIF('3. Posebni dio'!$C$7:$C$346,'2. Račun prihoda i rashoda'!C67,'3. Posebni dio'!$E$7:$E$346))</f>
        <v>10000</v>
      </c>
      <c r="F67" s="243"/>
      <c r="G67" s="243"/>
    </row>
    <row r="68" spans="1:7" ht="14.25">
      <c r="A68" s="189"/>
      <c r="B68" s="190">
        <v>36</v>
      </c>
      <c r="C68" s="190"/>
      <c r="D68" s="199" t="s">
        <v>85</v>
      </c>
      <c r="E68" s="191">
        <f>(SUMIF('3. Posebni dio'!$B$7:$B$346,'2. Račun prihoda i rashoda'!$B68,'3. Posebni dio'!E$7:E$346))</f>
        <v>10000</v>
      </c>
      <c r="F68" s="191">
        <f>(SUMIF('3. Posebni dio'!$B$7:$B$346,'2. Račun prihoda i rashoda'!$B68,'3. Posebni dio'!F$7:F$346))</f>
        <v>10000</v>
      </c>
      <c r="G68" s="191">
        <f>(SUMIF('3. Posebni dio'!$B$7:$B$346,'2. Račun prihoda i rashoda'!$B68,'3. Posebni dio'!G$7:G$346))</f>
        <v>10000</v>
      </c>
    </row>
    <row r="69" spans="1:7" ht="14.25">
      <c r="A69" s="163"/>
      <c r="B69" s="164"/>
      <c r="C69" s="164">
        <v>366</v>
      </c>
      <c r="D69" s="197" t="s">
        <v>84</v>
      </c>
      <c r="E69" s="198">
        <f>(SUMIF('3. Posebni dio'!$C$7:$C$346,'2. Račun prihoda i rashoda'!C69,'3. Posebni dio'!$E$7:$E$346))</f>
        <v>10000</v>
      </c>
      <c r="F69" s="198"/>
      <c r="G69" s="198"/>
    </row>
    <row r="70" spans="1:7" ht="28.5">
      <c r="A70" s="192"/>
      <c r="B70" s="193">
        <v>37</v>
      </c>
      <c r="C70" s="194"/>
      <c r="D70" s="195" t="s">
        <v>42</v>
      </c>
      <c r="E70" s="196">
        <f>(SUMIF('3. Posebni dio'!$B$7:$B$346,'2. Račun prihoda i rashoda'!$B70,'3. Posebni dio'!E$7:E$346))</f>
        <v>87000</v>
      </c>
      <c r="F70" s="196">
        <f>(SUMIF('3. Posebni dio'!$B$7:$B$346,'2. Račun prihoda i rashoda'!$B70,'3. Posebni dio'!F$7:F$346))</f>
        <v>87000</v>
      </c>
      <c r="G70" s="196">
        <f>(SUMIF('3. Posebni dio'!$B$7:$B$346,'2. Račun prihoda i rashoda'!$B70,'3. Posebni dio'!G$7:G$346))</f>
        <v>87000</v>
      </c>
    </row>
    <row r="71" spans="1:7" ht="14.25">
      <c r="A71" s="58"/>
      <c r="B71" s="60"/>
      <c r="C71" s="59">
        <v>372</v>
      </c>
      <c r="D71" s="54" t="s">
        <v>43</v>
      </c>
      <c r="E71" s="55">
        <f>(SUMIF('3. Posebni dio'!$C$7:$C$346,'2. Račun prihoda i rashoda'!C71,'3. Posebni dio'!$E$7:$E$346))</f>
        <v>87000</v>
      </c>
      <c r="F71" s="55"/>
      <c r="G71" s="55"/>
    </row>
    <row r="72" spans="1:7" ht="14.25">
      <c r="A72" s="290"/>
      <c r="B72" s="291">
        <v>38</v>
      </c>
      <c r="C72" s="292"/>
      <c r="D72" s="236" t="s">
        <v>44</v>
      </c>
      <c r="E72" s="238">
        <f>SUM(E73:E76)</f>
        <v>426000</v>
      </c>
      <c r="F72" s="238">
        <f>(SUMIF('3. Posebni dio'!$B$7:$B$352,'2. Račun prihoda i rashoda'!$B72,'3. Posebni dio'!F$7:F$352))</f>
        <v>380000</v>
      </c>
      <c r="G72" s="238">
        <f>(SUMIF('3. Posebni dio'!$B$7:$B$352,'2. Račun prihoda i rashoda'!$B72,'3. Posebni dio'!G$7:G$352))</f>
        <v>380000</v>
      </c>
    </row>
    <row r="73" spans="1:7" ht="14.25">
      <c r="A73" s="297"/>
      <c r="B73" s="298"/>
      <c r="C73" s="299">
        <v>381</v>
      </c>
      <c r="D73" s="300" t="s">
        <v>45</v>
      </c>
      <c r="E73" s="301">
        <f>(SUMIF('3. Posebni dio'!$C$7:$C$352,'2. Račun prihoda i rashoda'!C73,'3. Posebni dio'!$E$7:$E$352))</f>
        <v>206000</v>
      </c>
      <c r="F73" s="301"/>
      <c r="G73" s="301"/>
    </row>
    <row r="74" spans="1:7" ht="14.25">
      <c r="A74" s="297"/>
      <c r="B74" s="298"/>
      <c r="C74" s="299">
        <v>382</v>
      </c>
      <c r="D74" s="300" t="s">
        <v>142</v>
      </c>
      <c r="E74" s="301">
        <f>(SUMIF('3. Posebni dio'!$C$7:$C$352,'2. Račun prihoda i rashoda'!C74,'3. Posebni dio'!$E$7:$E$352))</f>
        <v>100000</v>
      </c>
      <c r="F74" s="301"/>
      <c r="G74" s="301"/>
    </row>
    <row r="75" spans="1:7" ht="14.25">
      <c r="A75" s="297"/>
      <c r="B75" s="298"/>
      <c r="C75" s="299">
        <v>383</v>
      </c>
      <c r="D75" s="300" t="s">
        <v>128</v>
      </c>
      <c r="E75" s="301">
        <f>(SUMIF('3. Posebni dio'!$C$7:$C$352,'2. Račun prihoda i rashoda'!C75,'3. Posebni dio'!$E$7:$E$352))</f>
        <v>20000</v>
      </c>
      <c r="F75" s="301"/>
      <c r="G75" s="301"/>
    </row>
    <row r="76" spans="1:7" ht="17.25" customHeight="1">
      <c r="A76" s="293"/>
      <c r="B76" s="294"/>
      <c r="C76" s="295">
        <v>386</v>
      </c>
      <c r="D76" s="296" t="s">
        <v>83</v>
      </c>
      <c r="E76" s="243">
        <f>(SUMIF('3. Posebni dio'!$C$7:$C$346,'2. Račun prihoda i rashoda'!C76,'3. Posebni dio'!$E$7:$E$346))</f>
        <v>100000</v>
      </c>
      <c r="F76" s="243"/>
      <c r="G76" s="243"/>
    </row>
    <row r="77" spans="1:7" ht="27.75" customHeight="1">
      <c r="A77" s="437" t="s">
        <v>46</v>
      </c>
      <c r="B77" s="443"/>
      <c r="C77" s="443"/>
      <c r="D77" s="443"/>
      <c r="E77" s="443"/>
      <c r="F77" s="443"/>
      <c r="G77" s="444"/>
    </row>
    <row r="78" spans="1:7" ht="18.75" customHeight="1">
      <c r="A78" s="200">
        <v>4</v>
      </c>
      <c r="B78" s="201"/>
      <c r="C78" s="202"/>
      <c r="D78" s="203" t="s">
        <v>47</v>
      </c>
      <c r="E78" s="179">
        <f>E79</f>
        <v>1725000</v>
      </c>
      <c r="F78" s="179">
        <f>F79</f>
        <v>6955000</v>
      </c>
      <c r="G78" s="179">
        <f>G79</f>
        <v>8555000</v>
      </c>
    </row>
    <row r="79" spans="1:7" ht="18.75" customHeight="1">
      <c r="A79" s="204"/>
      <c r="B79" s="205">
        <v>42</v>
      </c>
      <c r="C79" s="206"/>
      <c r="D79" s="183" t="s">
        <v>49</v>
      </c>
      <c r="E79" s="184">
        <f>(SUMIF('3. Posebni dio'!$B$7:$B$346,'2. Račun prihoda i rashoda'!$B79,'3. Posebni dio'!E$7:E$346))</f>
        <v>1725000</v>
      </c>
      <c r="F79" s="185">
        <f>(SUMIF('3. Posebni dio'!$B$7:$B$346,'2. Račun prihoda i rashoda'!$B79,'3. Posebni dio'!F$7:F$346))</f>
        <v>6955000</v>
      </c>
      <c r="G79" s="185">
        <f>(SUMIF('3. Posebni dio'!$B$7:$B$346,'2. Račun prihoda i rashoda'!$B79,'3. Posebni dio'!G$7:G$346))</f>
        <v>8555000</v>
      </c>
    </row>
    <row r="80" spans="1:7" ht="14.25">
      <c r="A80" s="21"/>
      <c r="B80" s="21"/>
      <c r="C80" s="53">
        <v>421</v>
      </c>
      <c r="D80" s="54" t="s">
        <v>50</v>
      </c>
      <c r="E80" s="55">
        <f>(SUMIF('3. Posebni dio'!$C$7:$C$346,'2. Račun prihoda i rashoda'!C80,'3. Posebni dio'!$E$7:$E$346))</f>
        <v>1150000</v>
      </c>
      <c r="F80" s="55"/>
      <c r="G80" s="55"/>
    </row>
    <row r="81" spans="1:7" ht="14.25">
      <c r="A81" s="21"/>
      <c r="B81" s="21"/>
      <c r="C81" s="53">
        <v>422</v>
      </c>
      <c r="D81" s="54" t="s">
        <v>51</v>
      </c>
      <c r="E81" s="55">
        <f>(SUMIF('3. Posebni dio'!$C$7:$C$346,'2. Račun prihoda i rashoda'!C81,'3. Posebni dio'!$E$7:$E$346))</f>
        <v>75000</v>
      </c>
      <c r="F81" s="55"/>
      <c r="G81" s="55"/>
    </row>
    <row r="82" spans="1:7" ht="14.25">
      <c r="A82" s="268"/>
      <c r="B82" s="268"/>
      <c r="C82" s="269">
        <v>426</v>
      </c>
      <c r="D82" s="270" t="s">
        <v>52</v>
      </c>
      <c r="E82" s="271">
        <f>(SUMIF('3. Posebni dio'!$C$7:$C$346,'2. Račun prihoda i rashoda'!C82,'3. Posebni dio'!$E$7:$E$346))</f>
        <v>500000</v>
      </c>
      <c r="F82" s="271"/>
      <c r="G82" s="271"/>
    </row>
    <row r="83" spans="1:7" ht="12.75" customHeight="1">
      <c r="A83" s="51"/>
      <c r="B83" s="51"/>
      <c r="C83" s="61"/>
      <c r="D83" s="61"/>
      <c r="E83" s="62"/>
      <c r="F83" s="62"/>
      <c r="G83" s="62"/>
    </row>
  </sheetData>
  <sheetProtection selectLockedCells="1" selectUnlockedCells="1"/>
  <mergeCells count="3">
    <mergeCell ref="A5:G5"/>
    <mergeCell ref="A55:G55"/>
    <mergeCell ref="A77:G77"/>
  </mergeCells>
  <printOptions/>
  <pageMargins left="0.5511811023622047" right="0.35433070866141736" top="0.7480314960629921" bottom="0.7480314960629921" header="0.5118110236220472" footer="0.5118110236220472"/>
  <pageSetup fitToHeight="0" fitToWidth="1" horizontalDpi="300" verticalDpi="300" orientation="portrait" paperSize="9" scale="84" r:id="rId1"/>
  <rowBreaks count="2" manualBreakCount="2">
    <brk id="44" max="6" man="1"/>
    <brk id="8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7"/>
  <sheetViews>
    <sheetView view="pageBreakPreview" zoomScaleNormal="95" zoomScaleSheetLayoutView="100" workbookViewId="0" topLeftCell="A340">
      <selection activeCell="F367" sqref="F367"/>
    </sheetView>
  </sheetViews>
  <sheetFormatPr defaultColWidth="9.140625" defaultRowHeight="15"/>
  <cols>
    <col min="1" max="1" width="2.7109375" style="15" customWidth="1"/>
    <col min="2" max="2" width="3.421875" style="63" customWidth="1"/>
    <col min="3" max="3" width="4.421875" style="63" customWidth="1"/>
    <col min="4" max="4" width="61.421875" style="0" customWidth="1"/>
    <col min="5" max="5" width="17.00390625" style="9" customWidth="1"/>
    <col min="6" max="7" width="15.421875" style="9" customWidth="1"/>
    <col min="8" max="8" width="0" style="0" hidden="1" customWidth="1"/>
    <col min="9" max="9" width="8.8515625" style="0" customWidth="1"/>
  </cols>
  <sheetData>
    <row r="1" ht="15">
      <c r="A1" s="64" t="s">
        <v>53</v>
      </c>
    </row>
    <row r="2" spans="1:6" ht="21" customHeight="1">
      <c r="A2" s="65"/>
      <c r="D2" s="445" t="s">
        <v>54</v>
      </c>
      <c r="E2" s="445"/>
      <c r="F2" s="445"/>
    </row>
    <row r="3" spans="1:8" ht="33.75" customHeight="1">
      <c r="A3" s="446" t="s">
        <v>178</v>
      </c>
      <c r="B3" s="446"/>
      <c r="C3" s="446"/>
      <c r="D3" s="446"/>
      <c r="E3" s="446"/>
      <c r="F3" s="446"/>
      <c r="G3" s="446"/>
      <c r="H3" s="446"/>
    </row>
    <row r="5" spans="1:7" ht="67.5" customHeight="1">
      <c r="A5" s="66" t="s">
        <v>10</v>
      </c>
      <c r="B5" s="67" t="s">
        <v>11</v>
      </c>
      <c r="C5" s="67" t="s">
        <v>12</v>
      </c>
      <c r="D5" s="68" t="s">
        <v>55</v>
      </c>
      <c r="E5" s="8" t="s">
        <v>148</v>
      </c>
      <c r="F5" s="8" t="s">
        <v>149</v>
      </c>
      <c r="G5" s="8" t="s">
        <v>150</v>
      </c>
    </row>
    <row r="6" spans="1:7" ht="14.25">
      <c r="A6" s="68">
        <v>1</v>
      </c>
      <c r="B6" s="69">
        <v>2</v>
      </c>
      <c r="C6" s="69">
        <v>3</v>
      </c>
      <c r="D6" s="68">
        <v>4</v>
      </c>
      <c r="E6" s="70">
        <v>5</v>
      </c>
      <c r="F6" s="70">
        <v>6</v>
      </c>
      <c r="G6" s="70">
        <v>7</v>
      </c>
    </row>
    <row r="7" spans="1:7" ht="24" customHeight="1">
      <c r="A7" s="71"/>
      <c r="B7" s="93"/>
      <c r="C7" s="93"/>
      <c r="D7" s="122" t="s">
        <v>56</v>
      </c>
      <c r="E7" s="123">
        <f>E8+E58</f>
        <v>5828000</v>
      </c>
      <c r="F7" s="123">
        <f>F8+F58</f>
        <v>11665500</v>
      </c>
      <c r="G7" s="123">
        <f>G8+G58</f>
        <v>13325500</v>
      </c>
    </row>
    <row r="8" spans="1:7" ht="24.75" customHeight="1">
      <c r="A8" s="258"/>
      <c r="B8" s="259"/>
      <c r="C8" s="260"/>
      <c r="D8" s="261" t="s">
        <v>57</v>
      </c>
      <c r="E8" s="262">
        <f>E9</f>
        <v>275000</v>
      </c>
      <c r="F8" s="262">
        <f>F9</f>
        <v>300000</v>
      </c>
      <c r="G8" s="262">
        <f>G9</f>
        <v>300000</v>
      </c>
    </row>
    <row r="9" spans="1:7" ht="21" customHeight="1">
      <c r="A9" s="142"/>
      <c r="B9" s="143"/>
      <c r="C9" s="126"/>
      <c r="D9" s="127" t="s">
        <v>58</v>
      </c>
      <c r="E9" s="125">
        <f>E11</f>
        <v>275000</v>
      </c>
      <c r="F9" s="125">
        <f>F11</f>
        <v>300000</v>
      </c>
      <c r="G9" s="125">
        <f>G11</f>
        <v>300000</v>
      </c>
    </row>
    <row r="10" spans="1:7" ht="14.25">
      <c r="A10" s="71"/>
      <c r="B10" s="72"/>
      <c r="C10" s="73"/>
      <c r="D10" s="74" t="s">
        <v>59</v>
      </c>
      <c r="E10" s="75"/>
      <c r="F10" s="75"/>
      <c r="G10" s="75"/>
    </row>
    <row r="11" spans="1:7" ht="28.5">
      <c r="A11" s="316"/>
      <c r="B11" s="317"/>
      <c r="C11" s="318"/>
      <c r="D11" s="319" t="s">
        <v>91</v>
      </c>
      <c r="E11" s="320">
        <f>E12+E20+E25+E30+E35+E43+E48+E53</f>
        <v>275000</v>
      </c>
      <c r="F11" s="320">
        <f>F12+F20+F25+F30+F35+F43+F48+F53</f>
        <v>300000</v>
      </c>
      <c r="G11" s="320">
        <f>G12+G20+G25+G30+G35+G43+G48+G53</f>
        <v>300000</v>
      </c>
    </row>
    <row r="12" spans="1:7" ht="14.25">
      <c r="A12" s="128"/>
      <c r="B12" s="129"/>
      <c r="C12" s="130"/>
      <c r="D12" s="131" t="s">
        <v>74</v>
      </c>
      <c r="E12" s="132">
        <f>E14</f>
        <v>131000</v>
      </c>
      <c r="F12" s="132">
        <f>F14</f>
        <v>135000</v>
      </c>
      <c r="G12" s="132">
        <f>G14</f>
        <v>135000</v>
      </c>
    </row>
    <row r="13" spans="1:7" ht="14.25">
      <c r="A13" s="76"/>
      <c r="B13" s="77"/>
      <c r="C13" s="78"/>
      <c r="D13" s="162" t="s">
        <v>14</v>
      </c>
      <c r="E13" s="257">
        <v>130000</v>
      </c>
      <c r="F13" s="79"/>
      <c r="G13" s="79"/>
    </row>
    <row r="14" spans="1:7" ht="14.25">
      <c r="A14" s="80">
        <v>3</v>
      </c>
      <c r="B14" s="81"/>
      <c r="C14" s="82"/>
      <c r="D14" s="83" t="s">
        <v>30</v>
      </c>
      <c r="E14" s="79">
        <f>+E15</f>
        <v>131000</v>
      </c>
      <c r="F14" s="79">
        <f>F15</f>
        <v>135000</v>
      </c>
      <c r="G14" s="79">
        <f>G15</f>
        <v>135000</v>
      </c>
    </row>
    <row r="15" spans="1:7" ht="14.25">
      <c r="A15" s="85"/>
      <c r="B15" s="84">
        <v>32</v>
      </c>
      <c r="C15" s="82"/>
      <c r="D15" s="83" t="s">
        <v>35</v>
      </c>
      <c r="E15" s="88">
        <f>SUM(E16:E18)</f>
        <v>131000</v>
      </c>
      <c r="F15" s="88">
        <v>135000</v>
      </c>
      <c r="G15" s="88">
        <v>135000</v>
      </c>
    </row>
    <row r="16" spans="1:7" ht="14.25">
      <c r="A16" s="85"/>
      <c r="B16" s="84"/>
      <c r="C16" s="86">
        <v>322</v>
      </c>
      <c r="D16" s="87" t="s">
        <v>37</v>
      </c>
      <c r="E16" s="75">
        <v>10000</v>
      </c>
      <c r="F16" s="75"/>
      <c r="G16" s="75"/>
    </row>
    <row r="17" spans="1:7" ht="14.25">
      <c r="A17" s="85"/>
      <c r="B17" s="81"/>
      <c r="C17" s="86">
        <v>323</v>
      </c>
      <c r="D17" s="87" t="s">
        <v>38</v>
      </c>
      <c r="E17" s="75">
        <v>36000</v>
      </c>
      <c r="F17" s="75"/>
      <c r="G17" s="75"/>
    </row>
    <row r="18" spans="1:7" ht="14.25">
      <c r="A18" s="85"/>
      <c r="B18" s="81"/>
      <c r="C18" s="86">
        <v>329</v>
      </c>
      <c r="D18" s="87" t="s">
        <v>39</v>
      </c>
      <c r="E18" s="75">
        <v>85000</v>
      </c>
      <c r="F18" s="75"/>
      <c r="G18" s="75"/>
    </row>
    <row r="19" spans="1:7" ht="14.25">
      <c r="A19" s="85"/>
      <c r="B19" s="84"/>
      <c r="C19" s="220"/>
      <c r="D19" s="83" t="s">
        <v>116</v>
      </c>
      <c r="E19" s="88"/>
      <c r="F19" s="88"/>
      <c r="G19" s="88"/>
    </row>
    <row r="20" spans="1:7" ht="14.25">
      <c r="A20" s="135"/>
      <c r="B20" s="133"/>
      <c r="C20" s="130"/>
      <c r="D20" s="131" t="s">
        <v>155</v>
      </c>
      <c r="E20" s="134">
        <f>E22</f>
        <v>29000</v>
      </c>
      <c r="F20" s="134">
        <f>F22</f>
        <v>50000</v>
      </c>
      <c r="G20" s="134">
        <f>G22</f>
        <v>50000</v>
      </c>
    </row>
    <row r="21" spans="1:7" ht="14.25">
      <c r="A21" s="85"/>
      <c r="B21" s="81"/>
      <c r="C21" s="89"/>
      <c r="D21" s="162" t="s">
        <v>14</v>
      </c>
      <c r="E21" s="407">
        <v>29000</v>
      </c>
      <c r="F21" s="29"/>
      <c r="G21" s="29"/>
    </row>
    <row r="22" spans="1:7" ht="14.25">
      <c r="A22" s="80">
        <v>3</v>
      </c>
      <c r="B22" s="81"/>
      <c r="C22" s="82"/>
      <c r="D22" s="83" t="s">
        <v>30</v>
      </c>
      <c r="E22" s="88">
        <f>E23</f>
        <v>29000</v>
      </c>
      <c r="F22" s="88">
        <f>F23</f>
        <v>50000</v>
      </c>
      <c r="G22" s="88">
        <f>G23</f>
        <v>50000</v>
      </c>
    </row>
    <row r="23" spans="1:7" ht="14.25">
      <c r="A23" s="85"/>
      <c r="B23" s="84">
        <v>32</v>
      </c>
      <c r="C23" s="82"/>
      <c r="D23" s="83" t="s">
        <v>35</v>
      </c>
      <c r="E23" s="88">
        <f>E24</f>
        <v>29000</v>
      </c>
      <c r="F23" s="88">
        <v>50000</v>
      </c>
      <c r="G23" s="88">
        <v>50000</v>
      </c>
    </row>
    <row r="24" spans="1:7" ht="14.25">
      <c r="A24" s="85"/>
      <c r="B24" s="81"/>
      <c r="C24" s="86">
        <v>329</v>
      </c>
      <c r="D24" s="87" t="s">
        <v>39</v>
      </c>
      <c r="E24" s="75">
        <v>29000</v>
      </c>
      <c r="F24" s="75"/>
      <c r="G24" s="75"/>
    </row>
    <row r="25" spans="1:7" ht="14.25">
      <c r="A25" s="135"/>
      <c r="B25" s="133"/>
      <c r="C25" s="136"/>
      <c r="D25" s="131" t="s">
        <v>156</v>
      </c>
      <c r="E25" s="134">
        <f>E27</f>
        <v>10000</v>
      </c>
      <c r="F25" s="134">
        <f>F27</f>
        <v>10000</v>
      </c>
      <c r="G25" s="137">
        <f>G27</f>
        <v>10000</v>
      </c>
    </row>
    <row r="26" spans="1:7" ht="14.25">
      <c r="A26" s="90"/>
      <c r="B26" s="91"/>
      <c r="C26" s="78"/>
      <c r="D26" s="162" t="s">
        <v>14</v>
      </c>
      <c r="E26" s="403">
        <v>10000</v>
      </c>
      <c r="F26" s="43"/>
      <c r="G26" s="43"/>
    </row>
    <row r="27" spans="1:7" ht="14.25">
      <c r="A27" s="80">
        <v>3</v>
      </c>
      <c r="B27" s="81"/>
      <c r="C27" s="82"/>
      <c r="D27" s="83" t="s">
        <v>30</v>
      </c>
      <c r="E27" s="88">
        <f>E28</f>
        <v>10000</v>
      </c>
      <c r="F27" s="88">
        <f>F28</f>
        <v>10000</v>
      </c>
      <c r="G27" s="88">
        <f>G28</f>
        <v>10000</v>
      </c>
    </row>
    <row r="28" spans="1:7" ht="14.25">
      <c r="A28" s="92"/>
      <c r="B28" s="93">
        <v>38</v>
      </c>
      <c r="C28" s="82"/>
      <c r="D28" s="83" t="s">
        <v>44</v>
      </c>
      <c r="E28" s="88">
        <f>E29</f>
        <v>10000</v>
      </c>
      <c r="F28" s="88">
        <v>10000</v>
      </c>
      <c r="G28" s="88">
        <v>10000</v>
      </c>
    </row>
    <row r="29" spans="1:7" ht="14.25">
      <c r="A29" s="92"/>
      <c r="B29" s="72"/>
      <c r="C29" s="86">
        <v>381</v>
      </c>
      <c r="D29" s="87" t="s">
        <v>45</v>
      </c>
      <c r="E29" s="75">
        <v>10000</v>
      </c>
      <c r="F29" s="75"/>
      <c r="G29" s="75"/>
    </row>
    <row r="30" spans="1:7" ht="14.25">
      <c r="A30" s="138"/>
      <c r="B30" s="139"/>
      <c r="C30" s="136"/>
      <c r="D30" s="131" t="s">
        <v>157</v>
      </c>
      <c r="E30" s="134">
        <f>E32</f>
        <v>10000</v>
      </c>
      <c r="F30" s="134">
        <f>F32</f>
        <v>10000</v>
      </c>
      <c r="G30" s="134">
        <f>G32</f>
        <v>10000</v>
      </c>
    </row>
    <row r="31" spans="1:7" ht="14.25">
      <c r="A31" s="94"/>
      <c r="B31" s="95"/>
      <c r="C31" s="96"/>
      <c r="D31" s="162" t="s">
        <v>14</v>
      </c>
      <c r="E31" s="403">
        <v>10000</v>
      </c>
      <c r="F31" s="43"/>
      <c r="G31" s="43"/>
    </row>
    <row r="32" spans="1:7" ht="14.25">
      <c r="A32" s="97">
        <v>3</v>
      </c>
      <c r="B32" s="72"/>
      <c r="C32" s="82"/>
      <c r="D32" s="83" t="s">
        <v>30</v>
      </c>
      <c r="E32" s="88">
        <v>10000</v>
      </c>
      <c r="F32" s="88">
        <f>F33</f>
        <v>10000</v>
      </c>
      <c r="G32" s="88">
        <f>G33</f>
        <v>10000</v>
      </c>
    </row>
    <row r="33" spans="1:7" ht="14.25">
      <c r="A33" s="97"/>
      <c r="B33" s="93">
        <v>32</v>
      </c>
      <c r="C33" s="82"/>
      <c r="D33" s="83" t="s">
        <v>35</v>
      </c>
      <c r="E33" s="88">
        <f>SUM(E34:E34)</f>
        <v>10000</v>
      </c>
      <c r="F33" s="88">
        <v>10000</v>
      </c>
      <c r="G33" s="88">
        <v>10000</v>
      </c>
    </row>
    <row r="34" spans="1:7" ht="14.25">
      <c r="A34" s="98"/>
      <c r="B34" s="72"/>
      <c r="C34" s="86">
        <v>323</v>
      </c>
      <c r="D34" s="87" t="s">
        <v>38</v>
      </c>
      <c r="E34" s="75">
        <v>10000</v>
      </c>
      <c r="F34" s="75"/>
      <c r="G34" s="75"/>
    </row>
    <row r="35" spans="1:7" ht="14.25">
      <c r="A35" s="135"/>
      <c r="B35" s="133"/>
      <c r="C35" s="136"/>
      <c r="D35" s="131" t="s">
        <v>158</v>
      </c>
      <c r="E35" s="134">
        <f>E37</f>
        <v>40000</v>
      </c>
      <c r="F35" s="134">
        <f>F37</f>
        <v>40000</v>
      </c>
      <c r="G35" s="137">
        <f>G37</f>
        <v>40000</v>
      </c>
    </row>
    <row r="36" spans="1:7" ht="14.25">
      <c r="A36" s="90"/>
      <c r="B36" s="91"/>
      <c r="C36" s="78"/>
      <c r="D36" s="162" t="s">
        <v>14</v>
      </c>
      <c r="E36" s="403">
        <v>40000</v>
      </c>
      <c r="F36" s="43"/>
      <c r="G36" s="43"/>
    </row>
    <row r="37" spans="1:7" ht="14.25">
      <c r="A37" s="80">
        <v>3</v>
      </c>
      <c r="B37" s="81"/>
      <c r="C37" s="82"/>
      <c r="D37" s="83" t="s">
        <v>30</v>
      </c>
      <c r="E37" s="88">
        <f>E38+E41</f>
        <v>40000</v>
      </c>
      <c r="F37" s="88">
        <f>F38+F41</f>
        <v>40000</v>
      </c>
      <c r="G37" s="88">
        <f>G38+G41</f>
        <v>40000</v>
      </c>
    </row>
    <row r="38" spans="1:7" ht="14.25">
      <c r="A38" s="80"/>
      <c r="B38" s="93">
        <v>32</v>
      </c>
      <c r="C38" s="82"/>
      <c r="D38" s="83" t="s">
        <v>35</v>
      </c>
      <c r="E38" s="88">
        <f>SUM(E39:E40)</f>
        <v>30000</v>
      </c>
      <c r="F38" s="88">
        <v>30000</v>
      </c>
      <c r="G38" s="88">
        <v>30000</v>
      </c>
    </row>
    <row r="39" spans="1:7" ht="14.25">
      <c r="A39" s="80"/>
      <c r="B39" s="93"/>
      <c r="C39" s="161">
        <v>323</v>
      </c>
      <c r="D39" s="87" t="s">
        <v>38</v>
      </c>
      <c r="E39" s="100">
        <v>5000</v>
      </c>
      <c r="F39" s="88"/>
      <c r="G39" s="88"/>
    </row>
    <row r="40" spans="1:7" ht="14.25">
      <c r="A40" s="80"/>
      <c r="B40" s="81"/>
      <c r="C40" s="86">
        <v>329</v>
      </c>
      <c r="D40" s="87" t="s">
        <v>39</v>
      </c>
      <c r="E40" s="100">
        <v>25000</v>
      </c>
      <c r="F40" s="88"/>
      <c r="G40" s="88"/>
    </row>
    <row r="41" spans="1:7" ht="14.25">
      <c r="A41" s="92"/>
      <c r="B41" s="93">
        <v>38</v>
      </c>
      <c r="C41" s="82"/>
      <c r="D41" s="83" t="s">
        <v>44</v>
      </c>
      <c r="E41" s="88">
        <v>10000</v>
      </c>
      <c r="F41" s="88">
        <v>10000</v>
      </c>
      <c r="G41" s="88">
        <v>10000</v>
      </c>
    </row>
    <row r="42" spans="1:7" ht="14.25">
      <c r="A42" s="92"/>
      <c r="B42" s="72"/>
      <c r="C42" s="86">
        <v>381</v>
      </c>
      <c r="D42" s="87" t="s">
        <v>45</v>
      </c>
      <c r="E42" s="75">
        <v>10000</v>
      </c>
      <c r="F42" s="75"/>
      <c r="G42" s="75"/>
    </row>
    <row r="43" spans="1:7" ht="14.25">
      <c r="A43" s="138"/>
      <c r="B43" s="139"/>
      <c r="C43" s="136"/>
      <c r="D43" s="131" t="s">
        <v>159</v>
      </c>
      <c r="E43" s="134">
        <f>E45</f>
        <v>20000</v>
      </c>
      <c r="F43" s="134">
        <f>F45</f>
        <v>20000</v>
      </c>
      <c r="G43" s="134">
        <f>G45</f>
        <v>20000</v>
      </c>
    </row>
    <row r="44" spans="1:7" s="1" customFormat="1" ht="14.25">
      <c r="A44" s="94"/>
      <c r="B44" s="95"/>
      <c r="C44" s="96"/>
      <c r="D44" s="162" t="s">
        <v>14</v>
      </c>
      <c r="E44" s="403">
        <v>20000</v>
      </c>
      <c r="F44" s="43"/>
      <c r="G44" s="43"/>
    </row>
    <row r="45" spans="1:7" ht="14.25">
      <c r="A45" s="97">
        <v>3</v>
      </c>
      <c r="B45" s="72"/>
      <c r="C45" s="82"/>
      <c r="D45" s="83" t="s">
        <v>30</v>
      </c>
      <c r="E45" s="88">
        <v>20000</v>
      </c>
      <c r="F45" s="88">
        <f>F46</f>
        <v>20000</v>
      </c>
      <c r="G45" s="88">
        <f>G46</f>
        <v>20000</v>
      </c>
    </row>
    <row r="46" spans="1:7" ht="14.25">
      <c r="A46" s="97"/>
      <c r="B46" s="93">
        <v>32</v>
      </c>
      <c r="C46" s="82"/>
      <c r="D46" s="83" t="s">
        <v>35</v>
      </c>
      <c r="E46" s="88">
        <f>SUM(E47:E47)</f>
        <v>20000</v>
      </c>
      <c r="F46" s="88">
        <v>20000</v>
      </c>
      <c r="G46" s="88">
        <v>20000</v>
      </c>
    </row>
    <row r="47" spans="1:7" ht="14.25">
      <c r="A47" s="98"/>
      <c r="B47" s="72"/>
      <c r="C47" s="86">
        <v>329</v>
      </c>
      <c r="D47" s="87" t="s">
        <v>39</v>
      </c>
      <c r="E47" s="75">
        <v>20000</v>
      </c>
      <c r="F47" s="75"/>
      <c r="G47" s="75"/>
    </row>
    <row r="48" spans="1:7" ht="14.25">
      <c r="A48" s="138"/>
      <c r="B48" s="139"/>
      <c r="C48" s="136"/>
      <c r="D48" s="131" t="s">
        <v>160</v>
      </c>
      <c r="E48" s="134">
        <f>E50</f>
        <v>15000</v>
      </c>
      <c r="F48" s="134">
        <f>F50</f>
        <v>15000</v>
      </c>
      <c r="G48" s="134">
        <f>G50</f>
        <v>15000</v>
      </c>
    </row>
    <row r="49" spans="1:7" ht="14.25">
      <c r="A49" s="94"/>
      <c r="B49" s="95"/>
      <c r="C49" s="96"/>
      <c r="D49" s="162" t="s">
        <v>14</v>
      </c>
      <c r="E49" s="403">
        <v>15000</v>
      </c>
      <c r="F49" s="43"/>
      <c r="G49" s="43"/>
    </row>
    <row r="50" spans="1:7" ht="14.25">
      <c r="A50" s="97">
        <v>3</v>
      </c>
      <c r="B50" s="72"/>
      <c r="C50" s="82"/>
      <c r="D50" s="83" t="s">
        <v>30</v>
      </c>
      <c r="E50" s="88">
        <v>15000</v>
      </c>
      <c r="F50" s="88">
        <f>F51</f>
        <v>15000</v>
      </c>
      <c r="G50" s="88">
        <f>G51</f>
        <v>15000</v>
      </c>
    </row>
    <row r="51" spans="1:7" ht="14.25">
      <c r="A51" s="97"/>
      <c r="B51" s="93">
        <v>32</v>
      </c>
      <c r="C51" s="82"/>
      <c r="D51" s="83" t="s">
        <v>35</v>
      </c>
      <c r="E51" s="88">
        <f>SUM(E52:E52)</f>
        <v>15000</v>
      </c>
      <c r="F51" s="88">
        <v>15000</v>
      </c>
      <c r="G51" s="88">
        <v>15000</v>
      </c>
    </row>
    <row r="52" spans="1:7" ht="14.25">
      <c r="A52" s="98"/>
      <c r="B52" s="72"/>
      <c r="C52" s="86">
        <v>329</v>
      </c>
      <c r="D52" s="87" t="s">
        <v>39</v>
      </c>
      <c r="E52" s="75">
        <v>15000</v>
      </c>
      <c r="F52" s="75"/>
      <c r="G52" s="75"/>
    </row>
    <row r="53" spans="1:7" ht="14.25">
      <c r="A53" s="158"/>
      <c r="B53" s="159"/>
      <c r="C53" s="159"/>
      <c r="D53" s="160" t="s">
        <v>161</v>
      </c>
      <c r="E53" s="215">
        <f>E55</f>
        <v>20000</v>
      </c>
      <c r="F53" s="215">
        <f>F55</f>
        <v>20000</v>
      </c>
      <c r="G53" s="215">
        <f>G55</f>
        <v>20000</v>
      </c>
    </row>
    <row r="54" spans="1:7" ht="14.25">
      <c r="A54" s="68"/>
      <c r="B54" s="69"/>
      <c r="C54" s="69"/>
      <c r="D54" s="162" t="s">
        <v>116</v>
      </c>
      <c r="E54" s="100">
        <v>20000</v>
      </c>
      <c r="F54" s="75"/>
      <c r="G54" s="75"/>
    </row>
    <row r="55" spans="1:7" ht="14.25">
      <c r="A55" s="68">
        <v>3</v>
      </c>
      <c r="B55" s="69"/>
      <c r="C55" s="69"/>
      <c r="D55" s="83" t="s">
        <v>30</v>
      </c>
      <c r="E55" s="75">
        <v>20000</v>
      </c>
      <c r="F55" s="75">
        <v>20000</v>
      </c>
      <c r="G55" s="75">
        <v>20000</v>
      </c>
    </row>
    <row r="56" spans="1:7" ht="14.25">
      <c r="A56" s="68"/>
      <c r="B56" s="69">
        <v>38</v>
      </c>
      <c r="C56" s="69"/>
      <c r="D56" s="74" t="s">
        <v>44</v>
      </c>
      <c r="E56" s="75">
        <v>20000</v>
      </c>
      <c r="F56" s="75">
        <v>20000</v>
      </c>
      <c r="G56" s="75">
        <v>20000</v>
      </c>
    </row>
    <row r="57" spans="1:7" ht="14.25">
      <c r="A57" s="68"/>
      <c r="B57" s="69"/>
      <c r="C57" s="69">
        <v>383</v>
      </c>
      <c r="D57" s="162" t="s">
        <v>127</v>
      </c>
      <c r="E57" s="75">
        <v>20000</v>
      </c>
      <c r="F57" s="75"/>
      <c r="G57" s="75"/>
    </row>
    <row r="58" spans="1:7" ht="23.25" customHeight="1">
      <c r="A58" s="147"/>
      <c r="B58" s="140"/>
      <c r="C58" s="148"/>
      <c r="D58" s="149" t="s">
        <v>60</v>
      </c>
      <c r="E58" s="141">
        <f>E59</f>
        <v>5553000</v>
      </c>
      <c r="F58" s="141">
        <f>F59</f>
        <v>11365500</v>
      </c>
      <c r="G58" s="141">
        <f>G59</f>
        <v>13025500</v>
      </c>
    </row>
    <row r="59" spans="1:7" ht="21" customHeight="1">
      <c r="A59" s="124"/>
      <c r="B59" s="144"/>
      <c r="C59" s="145"/>
      <c r="D59" s="146" t="s">
        <v>61</v>
      </c>
      <c r="E59" s="125">
        <f>E61+E90+E150+E203+E241+E259+E289+E306+E330+E337+E347</f>
        <v>5553000</v>
      </c>
      <c r="F59" s="125">
        <f>F61+F90+F150+F203+F241+F259+F289+F306+F330+F337+F347</f>
        <v>11365500</v>
      </c>
      <c r="G59" s="125">
        <f>G61+G90+G150+G203+G241+G259+G289+G306+G330+G337+G347</f>
        <v>13025500</v>
      </c>
    </row>
    <row r="60" spans="1:7" ht="14.25">
      <c r="A60" s="92"/>
      <c r="B60" s="72"/>
      <c r="C60" s="73"/>
      <c r="D60" s="74" t="s">
        <v>59</v>
      </c>
      <c r="E60" s="75"/>
      <c r="F60" s="75"/>
      <c r="G60" s="75"/>
    </row>
    <row r="61" spans="1:7" ht="19.5" customHeight="1">
      <c r="A61" s="302"/>
      <c r="B61" s="303"/>
      <c r="C61" s="304"/>
      <c r="D61" s="305" t="s">
        <v>92</v>
      </c>
      <c r="E61" s="306">
        <f>E62+E76+E81</f>
        <v>647000</v>
      </c>
      <c r="F61" s="306">
        <f>F62+F76+F81</f>
        <v>646500</v>
      </c>
      <c r="G61" s="306">
        <f>G62+G76+G81</f>
        <v>646500</v>
      </c>
    </row>
    <row r="62" spans="1:7" ht="19.5" customHeight="1">
      <c r="A62" s="307"/>
      <c r="B62" s="308"/>
      <c r="C62" s="309"/>
      <c r="D62" s="310" t="s">
        <v>88</v>
      </c>
      <c r="E62" s="311">
        <f>E65</f>
        <v>561000</v>
      </c>
      <c r="F62" s="311">
        <f>F65</f>
        <v>571000</v>
      </c>
      <c r="G62" s="311">
        <f>G65</f>
        <v>571000</v>
      </c>
    </row>
    <row r="63" spans="1:7" ht="14.25">
      <c r="A63" s="92"/>
      <c r="B63" s="263"/>
      <c r="C63" s="408"/>
      <c r="D63" s="162" t="s">
        <v>14</v>
      </c>
      <c r="E63" s="100">
        <v>561000</v>
      </c>
      <c r="F63" s="88"/>
      <c r="G63" s="88"/>
    </row>
    <row r="64" spans="1:7" ht="14.25">
      <c r="A64" s="92"/>
      <c r="B64" s="72"/>
      <c r="C64" s="78"/>
      <c r="D64" s="74" t="s">
        <v>116</v>
      </c>
      <c r="E64" s="88"/>
      <c r="F64" s="88"/>
      <c r="G64" s="88"/>
    </row>
    <row r="65" spans="1:7" ht="14.25">
      <c r="A65" s="71">
        <v>3</v>
      </c>
      <c r="B65" s="93"/>
      <c r="C65" s="82"/>
      <c r="D65" s="83" t="s">
        <v>30</v>
      </c>
      <c r="E65" s="88">
        <f>E66+E70+E74</f>
        <v>561000</v>
      </c>
      <c r="F65" s="88">
        <f>F66+F70+F74</f>
        <v>571000</v>
      </c>
      <c r="G65" s="88">
        <f>G66+G70+G74</f>
        <v>571000</v>
      </c>
    </row>
    <row r="66" spans="1:7" ht="14.25">
      <c r="A66" s="92"/>
      <c r="B66" s="93">
        <v>31</v>
      </c>
      <c r="C66" s="82"/>
      <c r="D66" s="83" t="s">
        <v>31</v>
      </c>
      <c r="E66" s="88">
        <f>E67+E68+E69</f>
        <v>315000</v>
      </c>
      <c r="F66" s="88">
        <v>315000</v>
      </c>
      <c r="G66" s="88">
        <v>315000</v>
      </c>
    </row>
    <row r="67" spans="1:7" ht="14.25">
      <c r="A67" s="92"/>
      <c r="B67" s="93"/>
      <c r="C67" s="86">
        <v>311</v>
      </c>
      <c r="D67" s="87" t="s">
        <v>32</v>
      </c>
      <c r="E67" s="75">
        <v>250000</v>
      </c>
      <c r="F67" s="75"/>
      <c r="G67" s="75"/>
    </row>
    <row r="68" spans="1:7" ht="14.25">
      <c r="A68" s="92"/>
      <c r="B68" s="72"/>
      <c r="C68" s="86">
        <v>312</v>
      </c>
      <c r="D68" s="87" t="s">
        <v>33</v>
      </c>
      <c r="E68" s="75">
        <v>20000</v>
      </c>
      <c r="F68" s="75"/>
      <c r="G68" s="75"/>
    </row>
    <row r="69" spans="1:7" ht="14.25">
      <c r="A69" s="92"/>
      <c r="B69" s="93"/>
      <c r="C69" s="86">
        <v>313</v>
      </c>
      <c r="D69" s="87" t="s">
        <v>34</v>
      </c>
      <c r="E69" s="75">
        <v>45000</v>
      </c>
      <c r="F69" s="75"/>
      <c r="G69" s="75"/>
    </row>
    <row r="70" spans="1:7" ht="14.25">
      <c r="A70" s="92"/>
      <c r="B70" s="93">
        <v>32</v>
      </c>
      <c r="C70" s="82"/>
      <c r="D70" s="83" t="s">
        <v>35</v>
      </c>
      <c r="E70" s="88">
        <f>E71+E72+E73</f>
        <v>240000</v>
      </c>
      <c r="F70" s="88">
        <v>250000</v>
      </c>
      <c r="G70" s="88">
        <v>250000</v>
      </c>
    </row>
    <row r="71" spans="1:7" ht="14.25">
      <c r="A71" s="92"/>
      <c r="B71" s="72"/>
      <c r="C71" s="86">
        <v>321</v>
      </c>
      <c r="D71" s="87" t="s">
        <v>36</v>
      </c>
      <c r="E71" s="75">
        <v>5000</v>
      </c>
      <c r="F71" s="75"/>
      <c r="G71" s="75"/>
    </row>
    <row r="72" spans="1:7" ht="14.25">
      <c r="A72" s="92"/>
      <c r="B72" s="72"/>
      <c r="C72" s="86">
        <v>322</v>
      </c>
      <c r="D72" s="87" t="s">
        <v>37</v>
      </c>
      <c r="E72" s="75">
        <v>35000</v>
      </c>
      <c r="F72" s="75"/>
      <c r="G72" s="75"/>
    </row>
    <row r="73" spans="1:7" ht="14.25">
      <c r="A73" s="92"/>
      <c r="B73" s="72"/>
      <c r="C73" s="86">
        <v>323</v>
      </c>
      <c r="D73" s="87" t="s">
        <v>38</v>
      </c>
      <c r="E73" s="75">
        <v>200000</v>
      </c>
      <c r="F73" s="75"/>
      <c r="G73" s="75"/>
    </row>
    <row r="74" spans="1:7" ht="14.25">
      <c r="A74" s="92"/>
      <c r="B74" s="93">
        <v>34</v>
      </c>
      <c r="C74" s="82"/>
      <c r="D74" s="83" t="s">
        <v>40</v>
      </c>
      <c r="E74" s="88">
        <f>E75</f>
        <v>6000</v>
      </c>
      <c r="F74" s="88">
        <v>6000</v>
      </c>
      <c r="G74" s="88">
        <v>6000</v>
      </c>
    </row>
    <row r="75" spans="1:7" ht="14.25">
      <c r="A75" s="92"/>
      <c r="B75" s="72"/>
      <c r="C75" s="86">
        <v>343</v>
      </c>
      <c r="D75" s="87" t="s">
        <v>41</v>
      </c>
      <c r="E75" s="75">
        <v>6000</v>
      </c>
      <c r="F75" s="75"/>
      <c r="G75" s="75"/>
    </row>
    <row r="76" spans="1:7" ht="22.5" customHeight="1">
      <c r="A76" s="307"/>
      <c r="B76" s="308"/>
      <c r="C76" s="312"/>
      <c r="D76" s="310" t="s">
        <v>94</v>
      </c>
      <c r="E76" s="311">
        <f>E78</f>
        <v>20000</v>
      </c>
      <c r="F76" s="311">
        <f>F78</f>
        <v>10000</v>
      </c>
      <c r="G76" s="311">
        <f>G78</f>
        <v>10000</v>
      </c>
    </row>
    <row r="77" spans="1:7" ht="15" customHeight="1">
      <c r="A77" s="94"/>
      <c r="B77" s="95"/>
      <c r="C77" s="96"/>
      <c r="D77" s="162" t="s">
        <v>14</v>
      </c>
      <c r="E77" s="403">
        <v>20000</v>
      </c>
      <c r="F77" s="43"/>
      <c r="G77" s="43"/>
    </row>
    <row r="78" spans="1:7" ht="14.25">
      <c r="A78" s="71">
        <v>4</v>
      </c>
      <c r="B78" s="72"/>
      <c r="C78" s="82"/>
      <c r="D78" s="83" t="s">
        <v>47</v>
      </c>
      <c r="E78" s="88">
        <f>E79</f>
        <v>20000</v>
      </c>
      <c r="F78" s="88">
        <f>F79</f>
        <v>10000</v>
      </c>
      <c r="G78" s="88">
        <f>G79</f>
        <v>10000</v>
      </c>
    </row>
    <row r="79" spans="1:7" ht="14.25">
      <c r="A79" s="92"/>
      <c r="B79" s="93">
        <v>42</v>
      </c>
      <c r="C79" s="82"/>
      <c r="D79" s="83" t="s">
        <v>62</v>
      </c>
      <c r="E79" s="88">
        <f>E80</f>
        <v>20000</v>
      </c>
      <c r="F79" s="88">
        <v>10000</v>
      </c>
      <c r="G79" s="88">
        <v>10000</v>
      </c>
    </row>
    <row r="80" spans="1:7" ht="14.25">
      <c r="A80" s="92"/>
      <c r="B80" s="72"/>
      <c r="C80" s="86">
        <v>422</v>
      </c>
      <c r="D80" s="87" t="s">
        <v>51</v>
      </c>
      <c r="E80" s="75">
        <v>20000</v>
      </c>
      <c r="F80" s="75"/>
      <c r="G80" s="75"/>
    </row>
    <row r="81" spans="1:7" ht="22.5" customHeight="1">
      <c r="A81" s="313"/>
      <c r="B81" s="314"/>
      <c r="C81" s="314"/>
      <c r="D81" s="315" t="s">
        <v>89</v>
      </c>
      <c r="E81" s="311">
        <f>E83</f>
        <v>66000</v>
      </c>
      <c r="F81" s="311">
        <f>F83</f>
        <v>65500</v>
      </c>
      <c r="G81" s="311">
        <f>G83</f>
        <v>65500</v>
      </c>
    </row>
    <row r="82" spans="1:7" ht="14.25">
      <c r="A82" s="92"/>
      <c r="B82" s="72"/>
      <c r="C82" s="93"/>
      <c r="D82" s="87" t="s">
        <v>116</v>
      </c>
      <c r="E82" s="100">
        <v>66000</v>
      </c>
      <c r="F82" s="88"/>
      <c r="G82" s="75"/>
    </row>
    <row r="83" spans="1:7" ht="14.25">
      <c r="A83" s="71">
        <v>3</v>
      </c>
      <c r="B83" s="93"/>
      <c r="C83" s="93"/>
      <c r="D83" s="83" t="s">
        <v>30</v>
      </c>
      <c r="E83" s="88">
        <f>E84+E87</f>
        <v>66000</v>
      </c>
      <c r="F83" s="88">
        <f>F84+F87</f>
        <v>65500</v>
      </c>
      <c r="G83" s="88">
        <f>G84+G87</f>
        <v>65500</v>
      </c>
    </row>
    <row r="84" spans="1:7" ht="14.25">
      <c r="A84" s="71"/>
      <c r="B84" s="93">
        <v>31</v>
      </c>
      <c r="C84" s="93"/>
      <c r="D84" s="83" t="s">
        <v>31</v>
      </c>
      <c r="E84" s="88">
        <f>SUM(E85:E86)</f>
        <v>63500</v>
      </c>
      <c r="F84" s="88">
        <v>63000</v>
      </c>
      <c r="G84" s="88">
        <v>63000</v>
      </c>
    </row>
    <row r="85" spans="1:7" ht="14.25">
      <c r="A85" s="92"/>
      <c r="B85" s="72"/>
      <c r="C85" s="72">
        <v>311</v>
      </c>
      <c r="D85" s="87" t="s">
        <v>32</v>
      </c>
      <c r="E85" s="75">
        <v>55000</v>
      </c>
      <c r="F85" s="75"/>
      <c r="G85" s="75"/>
    </row>
    <row r="86" spans="1:7" ht="14.25">
      <c r="A86" s="92"/>
      <c r="B86" s="72"/>
      <c r="C86" s="72">
        <v>313</v>
      </c>
      <c r="D86" s="87" t="s">
        <v>63</v>
      </c>
      <c r="E86" s="75">
        <v>8500</v>
      </c>
      <c r="F86" s="75"/>
      <c r="G86" s="75"/>
    </row>
    <row r="87" spans="1:7" ht="14.25">
      <c r="A87" s="71"/>
      <c r="B87" s="93">
        <v>32</v>
      </c>
      <c r="C87" s="93"/>
      <c r="D87" s="83" t="s">
        <v>35</v>
      </c>
      <c r="E87" s="88">
        <v>2500</v>
      </c>
      <c r="F87" s="88">
        <v>2500</v>
      </c>
      <c r="G87" s="88">
        <v>2500</v>
      </c>
    </row>
    <row r="88" spans="1:7" ht="14.25">
      <c r="A88" s="92"/>
      <c r="B88" s="72"/>
      <c r="C88" s="72">
        <v>321</v>
      </c>
      <c r="D88" s="87" t="s">
        <v>64</v>
      </c>
      <c r="E88" s="75">
        <v>2500</v>
      </c>
      <c r="F88" s="75"/>
      <c r="G88" s="75"/>
    </row>
    <row r="89" spans="1:7" ht="23.25" customHeight="1">
      <c r="A89" s="92"/>
      <c r="B89" s="72"/>
      <c r="C89" s="72"/>
      <c r="D89" s="74" t="s">
        <v>65</v>
      </c>
      <c r="E89" s="75"/>
      <c r="F89" s="75"/>
      <c r="G89" s="75"/>
    </row>
    <row r="90" spans="1:7" ht="24.75" customHeight="1">
      <c r="A90" s="324"/>
      <c r="B90" s="325"/>
      <c r="C90" s="325"/>
      <c r="D90" s="326" t="s">
        <v>93</v>
      </c>
      <c r="E90" s="327">
        <f>E91+E97+E102+E108+E114+E120+E126+E132+E139+E144</f>
        <v>670000</v>
      </c>
      <c r="F90" s="327">
        <f>F91+F97+F102+F108+F114+F120+F126+F132+F139+F144</f>
        <v>670000</v>
      </c>
      <c r="G90" s="327">
        <f>G91+G97+G102+G108+G114+G120+G126+G132+G139+G144</f>
        <v>670000</v>
      </c>
    </row>
    <row r="91" spans="1:7" ht="21.75" customHeight="1">
      <c r="A91" s="210"/>
      <c r="B91" s="211"/>
      <c r="C91" s="211"/>
      <c r="D91" s="212" t="s">
        <v>90</v>
      </c>
      <c r="E91" s="213">
        <f>E94</f>
        <v>200000</v>
      </c>
      <c r="F91" s="213">
        <f>F94</f>
        <v>200000</v>
      </c>
      <c r="G91" s="213">
        <f>G94</f>
        <v>200000</v>
      </c>
    </row>
    <row r="92" spans="1:7" ht="15" customHeight="1">
      <c r="A92" s="92"/>
      <c r="B92" s="405"/>
      <c r="C92" s="405"/>
      <c r="D92" s="162" t="s">
        <v>14</v>
      </c>
      <c r="E92" s="407">
        <v>71550</v>
      </c>
      <c r="F92" s="29"/>
      <c r="G92" s="29"/>
    </row>
    <row r="93" spans="1:7" ht="14.25">
      <c r="A93" s="71"/>
      <c r="B93" s="93"/>
      <c r="C93" s="93"/>
      <c r="D93" s="162" t="s">
        <v>78</v>
      </c>
      <c r="E93" s="100">
        <v>128450</v>
      </c>
      <c r="F93" s="88"/>
      <c r="G93" s="88"/>
    </row>
    <row r="94" spans="1:7" ht="14.25">
      <c r="A94" s="71">
        <v>3</v>
      </c>
      <c r="B94" s="72"/>
      <c r="C94" s="72"/>
      <c r="D94" s="83" t="s">
        <v>30</v>
      </c>
      <c r="E94" s="88">
        <f>E95</f>
        <v>200000</v>
      </c>
      <c r="F94" s="88">
        <f>F95</f>
        <v>200000</v>
      </c>
      <c r="G94" s="88">
        <f>G95</f>
        <v>200000</v>
      </c>
    </row>
    <row r="95" spans="1:7" ht="14.25">
      <c r="A95" s="92"/>
      <c r="B95" s="93">
        <v>32</v>
      </c>
      <c r="C95" s="72"/>
      <c r="D95" s="83" t="s">
        <v>35</v>
      </c>
      <c r="E95" s="88">
        <f>+E96</f>
        <v>200000</v>
      </c>
      <c r="F95" s="88">
        <v>200000</v>
      </c>
      <c r="G95" s="88">
        <v>200000</v>
      </c>
    </row>
    <row r="96" spans="1:7" ht="14.25">
      <c r="A96" s="92"/>
      <c r="B96" s="72"/>
      <c r="C96" s="72">
        <v>323</v>
      </c>
      <c r="D96" s="87" t="s">
        <v>38</v>
      </c>
      <c r="E96" s="75">
        <v>200000</v>
      </c>
      <c r="F96" s="75"/>
      <c r="G96" s="75"/>
    </row>
    <row r="97" spans="1:7" ht="27">
      <c r="A97" s="214"/>
      <c r="B97" s="211"/>
      <c r="C97" s="211"/>
      <c r="D97" s="212" t="s">
        <v>191</v>
      </c>
      <c r="E97" s="213">
        <f>E99</f>
        <v>50000</v>
      </c>
      <c r="F97" s="213">
        <f>F99</f>
        <v>50000</v>
      </c>
      <c r="G97" s="213">
        <f>G99</f>
        <v>50000</v>
      </c>
    </row>
    <row r="98" spans="1:7" ht="14.25">
      <c r="A98" s="92"/>
      <c r="B98" s="72"/>
      <c r="C98" s="72"/>
      <c r="D98" s="162" t="s">
        <v>116</v>
      </c>
      <c r="E98" s="100">
        <v>50000</v>
      </c>
      <c r="F98" s="88"/>
      <c r="G98" s="88"/>
    </row>
    <row r="99" spans="1:7" ht="14.25">
      <c r="A99" s="71">
        <v>3</v>
      </c>
      <c r="B99" s="72"/>
      <c r="C99" s="72"/>
      <c r="D99" s="83" t="s">
        <v>30</v>
      </c>
      <c r="E99" s="88">
        <f>E100</f>
        <v>50000</v>
      </c>
      <c r="F99" s="88">
        <f>F100</f>
        <v>50000</v>
      </c>
      <c r="G99" s="88">
        <f>G100</f>
        <v>50000</v>
      </c>
    </row>
    <row r="100" spans="1:7" ht="14.25">
      <c r="A100" s="92"/>
      <c r="B100" s="93">
        <v>32</v>
      </c>
      <c r="C100" s="72"/>
      <c r="D100" s="83" t="s">
        <v>35</v>
      </c>
      <c r="E100" s="88">
        <f>E101</f>
        <v>50000</v>
      </c>
      <c r="F100" s="88">
        <v>50000</v>
      </c>
      <c r="G100" s="88">
        <v>50000</v>
      </c>
    </row>
    <row r="101" spans="1:7" ht="14.25">
      <c r="A101" s="92"/>
      <c r="B101" s="72"/>
      <c r="C101" s="72">
        <v>323</v>
      </c>
      <c r="D101" s="87" t="s">
        <v>38</v>
      </c>
      <c r="E101" s="75">
        <v>50000</v>
      </c>
      <c r="F101" s="75"/>
      <c r="G101" s="75"/>
    </row>
    <row r="102" spans="1:7" ht="20.25" customHeight="1">
      <c r="A102" s="214"/>
      <c r="B102" s="211"/>
      <c r="C102" s="211"/>
      <c r="D102" s="212" t="s">
        <v>183</v>
      </c>
      <c r="E102" s="213">
        <f>E105</f>
        <v>35000</v>
      </c>
      <c r="F102" s="213">
        <f>F105</f>
        <v>35000</v>
      </c>
      <c r="G102" s="213">
        <f>G105</f>
        <v>35000</v>
      </c>
    </row>
    <row r="103" spans="1:7" ht="15.75" customHeight="1">
      <c r="A103" s="404"/>
      <c r="B103" s="405"/>
      <c r="C103" s="405"/>
      <c r="D103" s="162" t="s">
        <v>78</v>
      </c>
      <c r="E103" s="407">
        <v>2000</v>
      </c>
      <c r="F103" s="29"/>
      <c r="G103" s="29"/>
    </row>
    <row r="104" spans="1:7" ht="14.25">
      <c r="A104" s="92"/>
      <c r="B104" s="72"/>
      <c r="C104" s="72"/>
      <c r="D104" s="162" t="s">
        <v>116</v>
      </c>
      <c r="E104" s="100">
        <v>33000</v>
      </c>
      <c r="F104" s="88"/>
      <c r="G104" s="88"/>
    </row>
    <row r="105" spans="1:7" ht="14.25">
      <c r="A105" s="71">
        <v>3</v>
      </c>
      <c r="B105" s="72"/>
      <c r="C105" s="72"/>
      <c r="D105" s="83" t="s">
        <v>30</v>
      </c>
      <c r="E105" s="88">
        <f>E106</f>
        <v>35000</v>
      </c>
      <c r="F105" s="88">
        <f>F106</f>
        <v>35000</v>
      </c>
      <c r="G105" s="88">
        <f>G106</f>
        <v>35000</v>
      </c>
    </row>
    <row r="106" spans="1:7" ht="14.25">
      <c r="A106" s="92"/>
      <c r="B106" s="93">
        <v>32</v>
      </c>
      <c r="C106" s="72"/>
      <c r="D106" s="83" t="s">
        <v>35</v>
      </c>
      <c r="E106" s="88">
        <f>+E107</f>
        <v>35000</v>
      </c>
      <c r="F106" s="88">
        <v>35000</v>
      </c>
      <c r="G106" s="88">
        <v>35000</v>
      </c>
    </row>
    <row r="107" spans="1:7" ht="14.25">
      <c r="A107" s="92"/>
      <c r="B107" s="72"/>
      <c r="C107" s="72">
        <v>323</v>
      </c>
      <c r="D107" s="87" t="s">
        <v>38</v>
      </c>
      <c r="E107" s="75">
        <v>35000</v>
      </c>
      <c r="F107" s="75"/>
      <c r="G107" s="75"/>
    </row>
    <row r="108" spans="1:7" ht="22.5" customHeight="1">
      <c r="A108" s="214"/>
      <c r="B108" s="211"/>
      <c r="C108" s="211"/>
      <c r="D108" s="212" t="s">
        <v>184</v>
      </c>
      <c r="E108" s="213">
        <f>E111</f>
        <v>120000</v>
      </c>
      <c r="F108" s="213">
        <f>F111</f>
        <v>120000</v>
      </c>
      <c r="G108" s="213">
        <f>G111</f>
        <v>120000</v>
      </c>
    </row>
    <row r="109" spans="1:7" ht="14.25">
      <c r="A109" s="92"/>
      <c r="B109" s="72"/>
      <c r="C109" s="72"/>
      <c r="D109" s="162" t="s">
        <v>14</v>
      </c>
      <c r="E109" s="100">
        <v>92450</v>
      </c>
      <c r="F109" s="88"/>
      <c r="G109" s="88"/>
    </row>
    <row r="110" spans="1:7" ht="14.25">
      <c r="A110" s="92"/>
      <c r="B110" s="72"/>
      <c r="C110" s="72"/>
      <c r="D110" s="162" t="s">
        <v>116</v>
      </c>
      <c r="E110" s="100">
        <v>27550</v>
      </c>
      <c r="F110" s="88"/>
      <c r="G110" s="88"/>
    </row>
    <row r="111" spans="1:7" ht="14.25">
      <c r="A111" s="71">
        <v>3</v>
      </c>
      <c r="B111" s="72"/>
      <c r="C111" s="72"/>
      <c r="D111" s="83" t="s">
        <v>30</v>
      </c>
      <c r="E111" s="88">
        <f>E112</f>
        <v>120000</v>
      </c>
      <c r="F111" s="88">
        <f>F112</f>
        <v>120000</v>
      </c>
      <c r="G111" s="88">
        <f>G112</f>
        <v>120000</v>
      </c>
    </row>
    <row r="112" spans="1:7" ht="14.25">
      <c r="A112" s="92"/>
      <c r="B112" s="93">
        <v>32</v>
      </c>
      <c r="C112" s="72"/>
      <c r="D112" s="83" t="s">
        <v>35</v>
      </c>
      <c r="E112" s="88">
        <f>E113</f>
        <v>120000</v>
      </c>
      <c r="F112" s="88">
        <v>120000</v>
      </c>
      <c r="G112" s="88">
        <v>120000</v>
      </c>
    </row>
    <row r="113" spans="1:7" ht="14.25">
      <c r="A113" s="92"/>
      <c r="B113" s="72"/>
      <c r="C113" s="72">
        <v>323</v>
      </c>
      <c r="D113" s="87" t="s">
        <v>38</v>
      </c>
      <c r="E113" s="75">
        <v>120000</v>
      </c>
      <c r="F113" s="75"/>
      <c r="G113" s="75"/>
    </row>
    <row r="114" spans="1:7" ht="21" customHeight="1">
      <c r="A114" s="214"/>
      <c r="B114" s="211"/>
      <c r="C114" s="211"/>
      <c r="D114" s="212" t="s">
        <v>185</v>
      </c>
      <c r="E114" s="213">
        <f>E116</f>
        <v>50000</v>
      </c>
      <c r="F114" s="213">
        <f>F116</f>
        <v>50000</v>
      </c>
      <c r="G114" s="213">
        <f>G116</f>
        <v>50000</v>
      </c>
    </row>
    <row r="115" spans="1:7" ht="14.25">
      <c r="A115" s="92"/>
      <c r="B115" s="72"/>
      <c r="C115" s="72"/>
      <c r="D115" s="162" t="s">
        <v>14</v>
      </c>
      <c r="E115" s="100">
        <v>50000</v>
      </c>
      <c r="F115" s="88"/>
      <c r="G115" s="88"/>
    </row>
    <row r="116" spans="1:7" ht="14.25">
      <c r="A116" s="71">
        <v>3</v>
      </c>
      <c r="B116" s="72"/>
      <c r="C116" s="72"/>
      <c r="D116" s="83" t="s">
        <v>30</v>
      </c>
      <c r="E116" s="88">
        <f>E117</f>
        <v>50000</v>
      </c>
      <c r="F116" s="88">
        <f>F117</f>
        <v>50000</v>
      </c>
      <c r="G116" s="88">
        <f>G117</f>
        <v>50000</v>
      </c>
    </row>
    <row r="117" spans="1:7" ht="14.25">
      <c r="A117" s="92"/>
      <c r="B117" s="93">
        <v>32</v>
      </c>
      <c r="C117" s="72"/>
      <c r="D117" s="83" t="s">
        <v>35</v>
      </c>
      <c r="E117" s="88">
        <f>+E118+E119</f>
        <v>50000</v>
      </c>
      <c r="F117" s="88">
        <v>50000</v>
      </c>
      <c r="G117" s="88">
        <v>50000</v>
      </c>
    </row>
    <row r="118" spans="1:7" ht="14.25">
      <c r="A118" s="92"/>
      <c r="B118" s="93"/>
      <c r="C118" s="72">
        <v>322</v>
      </c>
      <c r="D118" s="87" t="s">
        <v>37</v>
      </c>
      <c r="E118" s="100">
        <v>5000</v>
      </c>
      <c r="F118" s="88"/>
      <c r="G118" s="88"/>
    </row>
    <row r="119" spans="1:7" ht="14.25">
      <c r="A119" s="92"/>
      <c r="B119" s="72"/>
      <c r="C119" s="72">
        <v>323</v>
      </c>
      <c r="D119" s="87" t="s">
        <v>38</v>
      </c>
      <c r="E119" s="75">
        <v>45000</v>
      </c>
      <c r="F119" s="75"/>
      <c r="G119" s="101"/>
    </row>
    <row r="120" spans="1:7" ht="21.75" customHeight="1">
      <c r="A120" s="214"/>
      <c r="B120" s="211"/>
      <c r="C120" s="211"/>
      <c r="D120" s="212" t="s">
        <v>186</v>
      </c>
      <c r="E120" s="213">
        <f>E122</f>
        <v>20000</v>
      </c>
      <c r="F120" s="213">
        <f>F122</f>
        <v>20000</v>
      </c>
      <c r="G120" s="213">
        <f>G122</f>
        <v>20000</v>
      </c>
    </row>
    <row r="121" spans="1:7" ht="14.25">
      <c r="A121" s="92"/>
      <c r="B121" s="72"/>
      <c r="C121" s="72"/>
      <c r="D121" s="162" t="s">
        <v>14</v>
      </c>
      <c r="E121" s="88">
        <v>20000</v>
      </c>
      <c r="F121" s="88"/>
      <c r="G121" s="88"/>
    </row>
    <row r="122" spans="1:7" ht="14.25">
      <c r="A122" s="71">
        <v>3</v>
      </c>
      <c r="B122" s="72"/>
      <c r="C122" s="72"/>
      <c r="D122" s="83" t="s">
        <v>30</v>
      </c>
      <c r="E122" s="88">
        <f>E123</f>
        <v>20000</v>
      </c>
      <c r="F122" s="88">
        <f>F123</f>
        <v>20000</v>
      </c>
      <c r="G122" s="88">
        <f>G123</f>
        <v>20000</v>
      </c>
    </row>
    <row r="123" spans="1:7" ht="14.25">
      <c r="A123" s="92"/>
      <c r="B123" s="93">
        <v>32</v>
      </c>
      <c r="C123" s="72"/>
      <c r="D123" s="83" t="s">
        <v>35</v>
      </c>
      <c r="E123" s="88">
        <f>+E124+E125</f>
        <v>20000</v>
      </c>
      <c r="F123" s="88">
        <v>20000</v>
      </c>
      <c r="G123" s="88">
        <v>20000</v>
      </c>
    </row>
    <row r="124" spans="1:7" ht="14.25">
      <c r="A124" s="92"/>
      <c r="B124" s="93"/>
      <c r="C124" s="72">
        <v>322</v>
      </c>
      <c r="D124" s="87" t="s">
        <v>37</v>
      </c>
      <c r="E124" s="100">
        <v>15000</v>
      </c>
      <c r="F124" s="88"/>
      <c r="G124" s="88"/>
    </row>
    <row r="125" spans="1:7" ht="14.25">
      <c r="A125" s="92"/>
      <c r="B125" s="72"/>
      <c r="C125" s="72">
        <v>323</v>
      </c>
      <c r="D125" s="87" t="s">
        <v>38</v>
      </c>
      <c r="E125" s="100">
        <v>5000</v>
      </c>
      <c r="F125" s="75"/>
      <c r="G125" s="101"/>
    </row>
    <row r="126" spans="1:7" ht="21" customHeight="1">
      <c r="A126" s="214"/>
      <c r="B126" s="211"/>
      <c r="C126" s="211"/>
      <c r="D126" s="212" t="s">
        <v>187</v>
      </c>
      <c r="E126" s="213">
        <f>E129</f>
        <v>90000</v>
      </c>
      <c r="F126" s="213">
        <f>F129</f>
        <v>90000</v>
      </c>
      <c r="G126" s="213">
        <f>G129</f>
        <v>90000</v>
      </c>
    </row>
    <row r="127" spans="1:7" ht="14.25">
      <c r="A127" s="92"/>
      <c r="B127" s="72"/>
      <c r="C127" s="72"/>
      <c r="D127" s="162" t="s">
        <v>78</v>
      </c>
      <c r="E127" s="100">
        <v>48000</v>
      </c>
      <c r="F127" s="88"/>
      <c r="G127" s="88"/>
    </row>
    <row r="128" spans="1:7" ht="14.25">
      <c r="A128" s="92"/>
      <c r="B128" s="72"/>
      <c r="C128" s="72"/>
      <c r="D128" s="162" t="s">
        <v>116</v>
      </c>
      <c r="E128" s="100">
        <v>42000</v>
      </c>
      <c r="F128" s="88"/>
      <c r="G128" s="88"/>
    </row>
    <row r="129" spans="1:7" ht="14.25">
      <c r="A129" s="71">
        <v>3</v>
      </c>
      <c r="B129" s="72"/>
      <c r="C129" s="72"/>
      <c r="D129" s="83" t="s">
        <v>30</v>
      </c>
      <c r="E129" s="88">
        <f>E130</f>
        <v>90000</v>
      </c>
      <c r="F129" s="88">
        <f>F130</f>
        <v>90000</v>
      </c>
      <c r="G129" s="88">
        <f>G130</f>
        <v>90000</v>
      </c>
    </row>
    <row r="130" spans="1:7" ht="14.25">
      <c r="A130" s="92"/>
      <c r="B130" s="93">
        <v>32</v>
      </c>
      <c r="C130" s="72"/>
      <c r="D130" s="83" t="s">
        <v>35</v>
      </c>
      <c r="E130" s="88">
        <f>E131</f>
        <v>90000</v>
      </c>
      <c r="F130" s="88">
        <v>90000</v>
      </c>
      <c r="G130" s="88">
        <v>90000</v>
      </c>
    </row>
    <row r="131" spans="1:7" ht="14.25">
      <c r="A131" s="92"/>
      <c r="B131" s="72"/>
      <c r="C131" s="72">
        <v>323</v>
      </c>
      <c r="D131" s="87" t="s">
        <v>38</v>
      </c>
      <c r="E131" s="75">
        <v>90000</v>
      </c>
      <c r="F131" s="75"/>
      <c r="G131" s="101"/>
    </row>
    <row r="132" spans="1:7" ht="23.25" customHeight="1">
      <c r="A132" s="214"/>
      <c r="B132" s="211"/>
      <c r="C132" s="211"/>
      <c r="D132" s="212" t="s">
        <v>188</v>
      </c>
      <c r="E132" s="213">
        <f>E135</f>
        <v>80000</v>
      </c>
      <c r="F132" s="213">
        <f>F135</f>
        <v>80000</v>
      </c>
      <c r="G132" s="213">
        <f>G135</f>
        <v>80000</v>
      </c>
    </row>
    <row r="133" spans="1:7" ht="14.25">
      <c r="A133" s="92"/>
      <c r="B133" s="72"/>
      <c r="C133" s="72"/>
      <c r="D133" s="162" t="s">
        <v>78</v>
      </c>
      <c r="E133" s="100">
        <v>7550</v>
      </c>
      <c r="F133" s="88"/>
      <c r="G133" s="88"/>
    </row>
    <row r="134" spans="1:7" ht="14.25">
      <c r="A134" s="92"/>
      <c r="B134" s="72"/>
      <c r="C134" s="72"/>
      <c r="D134" s="162" t="s">
        <v>116</v>
      </c>
      <c r="E134" s="100">
        <v>72450</v>
      </c>
      <c r="F134" s="88"/>
      <c r="G134" s="88"/>
    </row>
    <row r="135" spans="1:7" ht="14.25">
      <c r="A135" s="71">
        <v>3</v>
      </c>
      <c r="B135" s="72"/>
      <c r="C135" s="72"/>
      <c r="D135" s="83" t="s">
        <v>30</v>
      </c>
      <c r="E135" s="88">
        <f>E136</f>
        <v>80000</v>
      </c>
      <c r="F135" s="88">
        <f>F136</f>
        <v>80000</v>
      </c>
      <c r="G135" s="88">
        <f>G136</f>
        <v>80000</v>
      </c>
    </row>
    <row r="136" spans="1:7" ht="14.25">
      <c r="A136" s="92"/>
      <c r="B136" s="93">
        <v>32</v>
      </c>
      <c r="C136" s="72"/>
      <c r="D136" s="83" t="s">
        <v>35</v>
      </c>
      <c r="E136" s="88">
        <f>E137+E138</f>
        <v>80000</v>
      </c>
      <c r="F136" s="88">
        <v>80000</v>
      </c>
      <c r="G136" s="88">
        <v>80000</v>
      </c>
    </row>
    <row r="137" spans="1:7" ht="14.25">
      <c r="A137" s="92"/>
      <c r="B137" s="72"/>
      <c r="C137" s="72">
        <v>322</v>
      </c>
      <c r="D137" s="87" t="s">
        <v>37</v>
      </c>
      <c r="E137" s="75">
        <v>60000</v>
      </c>
      <c r="F137" s="75"/>
      <c r="G137" s="101"/>
    </row>
    <row r="138" spans="1:7" ht="14.25">
      <c r="A138" s="92"/>
      <c r="B138" s="72"/>
      <c r="C138" s="72">
        <v>323</v>
      </c>
      <c r="D138" s="87" t="s">
        <v>38</v>
      </c>
      <c r="E138" s="75">
        <v>20000</v>
      </c>
      <c r="F138" s="75"/>
      <c r="G138" s="101"/>
    </row>
    <row r="139" spans="1:7" ht="25.5" customHeight="1">
      <c r="A139" s="214"/>
      <c r="B139" s="211"/>
      <c r="C139" s="211"/>
      <c r="D139" s="212" t="s">
        <v>189</v>
      </c>
      <c r="E139" s="213">
        <f>E141</f>
        <v>15000</v>
      </c>
      <c r="F139" s="213">
        <f>F141</f>
        <v>15000</v>
      </c>
      <c r="G139" s="213">
        <f>G141</f>
        <v>15000</v>
      </c>
    </row>
    <row r="140" spans="1:7" ht="14.25">
      <c r="A140" s="92"/>
      <c r="B140" s="72"/>
      <c r="C140" s="72"/>
      <c r="D140" s="162" t="s">
        <v>116</v>
      </c>
      <c r="E140" s="100">
        <v>15000</v>
      </c>
      <c r="F140" s="88"/>
      <c r="G140" s="88"/>
    </row>
    <row r="141" spans="1:7" ht="14.25">
      <c r="A141" s="71">
        <v>3</v>
      </c>
      <c r="B141" s="72"/>
      <c r="C141" s="72"/>
      <c r="D141" s="83" t="s">
        <v>30</v>
      </c>
      <c r="E141" s="88">
        <f>E142</f>
        <v>15000</v>
      </c>
      <c r="F141" s="88">
        <f>F142</f>
        <v>15000</v>
      </c>
      <c r="G141" s="88">
        <f>G142</f>
        <v>15000</v>
      </c>
    </row>
    <row r="142" spans="1:7" ht="14.25">
      <c r="A142" s="92"/>
      <c r="B142" s="93">
        <v>32</v>
      </c>
      <c r="C142" s="72"/>
      <c r="D142" s="83" t="s">
        <v>35</v>
      </c>
      <c r="E142" s="88">
        <f>E143</f>
        <v>15000</v>
      </c>
      <c r="F142" s="88">
        <v>15000</v>
      </c>
      <c r="G142" s="88">
        <v>15000</v>
      </c>
    </row>
    <row r="143" spans="1:7" ht="14.25">
      <c r="A143" s="92"/>
      <c r="B143" s="72"/>
      <c r="C143" s="72">
        <v>323</v>
      </c>
      <c r="D143" s="87" t="s">
        <v>38</v>
      </c>
      <c r="E143" s="75">
        <v>15000</v>
      </c>
      <c r="F143" s="75"/>
      <c r="G143" s="101"/>
    </row>
    <row r="144" spans="1:7" ht="14.25">
      <c r="A144" s="214"/>
      <c r="B144" s="211"/>
      <c r="C144" s="211"/>
      <c r="D144" s="212" t="s">
        <v>190</v>
      </c>
      <c r="E144" s="213">
        <f>E146</f>
        <v>10000</v>
      </c>
      <c r="F144" s="213">
        <f>F146</f>
        <v>10000</v>
      </c>
      <c r="G144" s="213">
        <f>G146</f>
        <v>10000</v>
      </c>
    </row>
    <row r="145" spans="1:7" ht="14.25">
      <c r="A145" s="92"/>
      <c r="B145" s="72"/>
      <c r="C145" s="72"/>
      <c r="D145" s="162" t="s">
        <v>116</v>
      </c>
      <c r="E145" s="100">
        <v>10000</v>
      </c>
      <c r="F145" s="88"/>
      <c r="G145" s="88"/>
    </row>
    <row r="146" spans="1:7" ht="14.25">
      <c r="A146" s="71">
        <v>3</v>
      </c>
      <c r="B146" s="72"/>
      <c r="C146" s="72"/>
      <c r="D146" s="83" t="s">
        <v>30</v>
      </c>
      <c r="E146" s="88">
        <f>E147</f>
        <v>10000</v>
      </c>
      <c r="F146" s="88">
        <f>F147</f>
        <v>10000</v>
      </c>
      <c r="G146" s="88">
        <f>G147</f>
        <v>10000</v>
      </c>
    </row>
    <row r="147" spans="1:7" ht="14.25">
      <c r="A147" s="92"/>
      <c r="B147" s="93">
        <v>32</v>
      </c>
      <c r="C147" s="72"/>
      <c r="D147" s="83" t="s">
        <v>35</v>
      </c>
      <c r="E147" s="88">
        <f>E148</f>
        <v>10000</v>
      </c>
      <c r="F147" s="88">
        <v>10000</v>
      </c>
      <c r="G147" s="88">
        <v>10000</v>
      </c>
    </row>
    <row r="148" spans="1:7" ht="14.25">
      <c r="A148" s="92"/>
      <c r="B148" s="72"/>
      <c r="C148" s="72">
        <v>323</v>
      </c>
      <c r="D148" s="87" t="s">
        <v>38</v>
      </c>
      <c r="E148" s="75">
        <v>10000</v>
      </c>
      <c r="F148" s="75"/>
      <c r="G148" s="101"/>
    </row>
    <row r="149" spans="1:7" ht="24.75" customHeight="1">
      <c r="A149" s="92"/>
      <c r="B149" s="72"/>
      <c r="C149" s="72"/>
      <c r="D149" s="74" t="s">
        <v>65</v>
      </c>
      <c r="E149" s="75"/>
      <c r="F149" s="75"/>
      <c r="G149" s="75"/>
    </row>
    <row r="150" spans="1:7" ht="29.25" customHeight="1">
      <c r="A150" s="328"/>
      <c r="B150" s="321"/>
      <c r="C150" s="321"/>
      <c r="D150" s="322" t="s">
        <v>98</v>
      </c>
      <c r="E150" s="323">
        <f>E151+E158+E168+E163+E173+E178+E183+E188+E192+E197</f>
        <v>1650000</v>
      </c>
      <c r="F150" s="323">
        <f>F151+F158+F168+F163+F173+F178+F183+F188+F192+F197</f>
        <v>2570000</v>
      </c>
      <c r="G150" s="323">
        <f>G151+G158+G168+G163+G173+G178+G183+G188+G192+G197</f>
        <v>5080000</v>
      </c>
    </row>
    <row r="151" spans="1:7" ht="21.75" customHeight="1">
      <c r="A151" s="151"/>
      <c r="B151" s="152"/>
      <c r="C151" s="152"/>
      <c r="D151" s="153" t="s">
        <v>144</v>
      </c>
      <c r="E151" s="154">
        <v>650000</v>
      </c>
      <c r="F151" s="154">
        <f>F155</f>
        <v>1500000</v>
      </c>
      <c r="G151" s="154">
        <f>G155</f>
        <v>3000000</v>
      </c>
    </row>
    <row r="152" spans="1:7" ht="14.25">
      <c r="A152" s="92"/>
      <c r="B152" s="263"/>
      <c r="C152" s="263"/>
      <c r="D152" s="162" t="s">
        <v>116</v>
      </c>
      <c r="E152" s="403">
        <v>586000</v>
      </c>
      <c r="F152" s="43"/>
      <c r="G152" s="43"/>
    </row>
    <row r="153" spans="1:7" ht="14.25">
      <c r="A153" s="92"/>
      <c r="B153" s="263"/>
      <c r="C153" s="263"/>
      <c r="D153" s="162" t="s">
        <v>173</v>
      </c>
      <c r="E153" s="403">
        <v>14000</v>
      </c>
      <c r="F153" s="43"/>
      <c r="G153" s="43"/>
    </row>
    <row r="154" spans="1:7" ht="14.25">
      <c r="A154" s="92"/>
      <c r="B154" s="263"/>
      <c r="C154" s="263"/>
      <c r="D154" s="162" t="s">
        <v>174</v>
      </c>
      <c r="E154" s="403">
        <v>50000</v>
      </c>
      <c r="F154" s="43"/>
      <c r="G154" s="43"/>
    </row>
    <row r="155" spans="1:7" ht="14.25">
      <c r="A155" s="71">
        <v>4</v>
      </c>
      <c r="B155" s="72"/>
      <c r="C155" s="72"/>
      <c r="D155" s="83" t="s">
        <v>47</v>
      </c>
      <c r="E155" s="43">
        <f>E156</f>
        <v>650000</v>
      </c>
      <c r="F155" s="43">
        <f>F156</f>
        <v>1500000</v>
      </c>
      <c r="G155" s="43">
        <f>G156</f>
        <v>3000000</v>
      </c>
    </row>
    <row r="156" spans="1:7" ht="14.25">
      <c r="A156" s="92"/>
      <c r="B156" s="102">
        <v>42</v>
      </c>
      <c r="C156" s="72"/>
      <c r="D156" s="83" t="s">
        <v>66</v>
      </c>
      <c r="E156" s="43">
        <v>650000</v>
      </c>
      <c r="F156" s="43">
        <v>1500000</v>
      </c>
      <c r="G156" s="43">
        <v>3000000</v>
      </c>
    </row>
    <row r="157" spans="1:7" ht="14.25">
      <c r="A157" s="92"/>
      <c r="B157" s="103"/>
      <c r="C157" s="72">
        <v>421</v>
      </c>
      <c r="D157" s="87" t="s">
        <v>50</v>
      </c>
      <c r="E157" s="101">
        <v>650000</v>
      </c>
      <c r="F157" s="101"/>
      <c r="G157" s="101"/>
    </row>
    <row r="158" spans="1:7" ht="25.5" customHeight="1">
      <c r="A158" s="151"/>
      <c r="B158" s="152"/>
      <c r="C158" s="152"/>
      <c r="D158" s="153" t="s">
        <v>179</v>
      </c>
      <c r="E158" s="154">
        <f>E160</f>
        <v>100000</v>
      </c>
      <c r="F158" s="154">
        <f>F160</f>
        <v>300000</v>
      </c>
      <c r="G158" s="154">
        <f>G160</f>
        <v>300000</v>
      </c>
    </row>
    <row r="159" spans="1:7" ht="15.75" customHeight="1">
      <c r="A159" s="92"/>
      <c r="B159" s="72"/>
      <c r="C159" s="72"/>
      <c r="D159" s="162" t="s">
        <v>117</v>
      </c>
      <c r="E159" s="403">
        <v>100000</v>
      </c>
      <c r="F159" s="43"/>
      <c r="G159" s="43"/>
    </row>
    <row r="160" spans="1:7" ht="15.75" customHeight="1">
      <c r="A160" s="71">
        <v>4</v>
      </c>
      <c r="B160" s="72"/>
      <c r="C160" s="72"/>
      <c r="D160" s="83" t="s">
        <v>47</v>
      </c>
      <c r="E160" s="43">
        <f>E161</f>
        <v>100000</v>
      </c>
      <c r="F160" s="43">
        <v>300000</v>
      </c>
      <c r="G160" s="43">
        <f>G161</f>
        <v>300000</v>
      </c>
    </row>
    <row r="161" spans="1:7" ht="15.75" customHeight="1">
      <c r="A161" s="92"/>
      <c r="B161" s="93">
        <v>42</v>
      </c>
      <c r="C161" s="72"/>
      <c r="D161" s="83" t="s">
        <v>49</v>
      </c>
      <c r="E161" s="43">
        <f>E162</f>
        <v>100000</v>
      </c>
      <c r="F161" s="43">
        <v>300000</v>
      </c>
      <c r="G161" s="43">
        <v>300000</v>
      </c>
    </row>
    <row r="162" spans="1:7" ht="15.75" customHeight="1">
      <c r="A162" s="92"/>
      <c r="B162" s="72"/>
      <c r="C162" s="81">
        <v>421</v>
      </c>
      <c r="D162" s="87" t="s">
        <v>50</v>
      </c>
      <c r="E162" s="101">
        <v>100000</v>
      </c>
      <c r="F162" s="101"/>
      <c r="G162" s="101"/>
    </row>
    <row r="163" spans="1:7" ht="15.75" customHeight="1">
      <c r="A163" s="151"/>
      <c r="B163" s="152"/>
      <c r="C163" s="152"/>
      <c r="D163" s="153" t="s">
        <v>162</v>
      </c>
      <c r="E163" s="154">
        <v>300000</v>
      </c>
      <c r="F163" s="154">
        <f>F165</f>
        <v>30000</v>
      </c>
      <c r="G163" s="154">
        <f>G165</f>
        <v>30000</v>
      </c>
    </row>
    <row r="164" spans="1:7" ht="15.75" customHeight="1">
      <c r="A164" s="92"/>
      <c r="B164" s="72"/>
      <c r="C164" s="72"/>
      <c r="D164" s="162" t="s">
        <v>117</v>
      </c>
      <c r="E164" s="403">
        <v>300000</v>
      </c>
      <c r="F164" s="43"/>
      <c r="G164" s="43"/>
    </row>
    <row r="165" spans="1:7" ht="15.75" customHeight="1">
      <c r="A165" s="71">
        <v>4</v>
      </c>
      <c r="B165" s="72"/>
      <c r="C165" s="72"/>
      <c r="D165" s="83" t="s">
        <v>47</v>
      </c>
      <c r="E165" s="43">
        <f>E166</f>
        <v>300000</v>
      </c>
      <c r="F165" s="43">
        <f>F166</f>
        <v>30000</v>
      </c>
      <c r="G165" s="43">
        <f>G166</f>
        <v>30000</v>
      </c>
    </row>
    <row r="166" spans="1:7" ht="15.75" customHeight="1">
      <c r="A166" s="92"/>
      <c r="B166" s="102">
        <v>42</v>
      </c>
      <c r="C166" s="72"/>
      <c r="D166" s="83" t="s">
        <v>66</v>
      </c>
      <c r="E166" s="43">
        <v>300000</v>
      </c>
      <c r="F166" s="43">
        <v>30000</v>
      </c>
      <c r="G166" s="43">
        <v>30000</v>
      </c>
    </row>
    <row r="167" spans="1:7" ht="15.75" customHeight="1">
      <c r="A167" s="92"/>
      <c r="B167" s="103"/>
      <c r="C167" s="72">
        <v>421</v>
      </c>
      <c r="D167" s="87" t="s">
        <v>50</v>
      </c>
      <c r="E167" s="101">
        <v>300000</v>
      </c>
      <c r="F167" s="101"/>
      <c r="G167" s="101"/>
    </row>
    <row r="168" spans="1:7" ht="22.5" customHeight="1">
      <c r="A168" s="151"/>
      <c r="B168" s="152"/>
      <c r="C168" s="152"/>
      <c r="D168" s="153" t="s">
        <v>180</v>
      </c>
      <c r="E168" s="154">
        <f>E170</f>
        <v>100000</v>
      </c>
      <c r="F168" s="154">
        <f>F170</f>
        <v>150000</v>
      </c>
      <c r="G168" s="154">
        <f>G170</f>
        <v>150000</v>
      </c>
    </row>
    <row r="169" spans="1:7" ht="15.75" customHeight="1">
      <c r="A169" s="92"/>
      <c r="B169" s="72"/>
      <c r="C169" s="72"/>
      <c r="D169" s="162" t="s">
        <v>117</v>
      </c>
      <c r="E169" s="403">
        <v>100000</v>
      </c>
      <c r="F169" s="43"/>
      <c r="G169" s="43"/>
    </row>
    <row r="170" spans="1:7" ht="15.75" customHeight="1">
      <c r="A170" s="71">
        <v>4</v>
      </c>
      <c r="B170" s="72"/>
      <c r="C170" s="72"/>
      <c r="D170" s="83" t="s">
        <v>47</v>
      </c>
      <c r="E170" s="43">
        <f>E171</f>
        <v>100000</v>
      </c>
      <c r="F170" s="43">
        <f>F171</f>
        <v>150000</v>
      </c>
      <c r="G170" s="43">
        <f>G171</f>
        <v>150000</v>
      </c>
    </row>
    <row r="171" spans="1:7" ht="15.75" customHeight="1">
      <c r="A171" s="92"/>
      <c r="B171" s="93">
        <v>42</v>
      </c>
      <c r="C171" s="72"/>
      <c r="D171" s="83" t="s">
        <v>49</v>
      </c>
      <c r="E171" s="43">
        <f>E172</f>
        <v>100000</v>
      </c>
      <c r="F171" s="43">
        <v>150000</v>
      </c>
      <c r="G171" s="43">
        <v>150000</v>
      </c>
    </row>
    <row r="172" spans="1:7" ht="15.75" customHeight="1">
      <c r="A172" s="92"/>
      <c r="B172" s="72"/>
      <c r="C172" s="81">
        <v>421</v>
      </c>
      <c r="D172" s="87" t="s">
        <v>50</v>
      </c>
      <c r="E172" s="101">
        <v>100000</v>
      </c>
      <c r="F172" s="101"/>
      <c r="G172" s="101"/>
    </row>
    <row r="173" spans="1:7" ht="26.25" customHeight="1">
      <c r="A173" s="151"/>
      <c r="B173" s="152"/>
      <c r="C173" s="152"/>
      <c r="D173" s="153" t="s">
        <v>163</v>
      </c>
      <c r="E173" s="154">
        <f>E175</f>
        <v>100000</v>
      </c>
      <c r="F173" s="154">
        <f>F175</f>
        <v>200000</v>
      </c>
      <c r="G173" s="154">
        <f>G175</f>
        <v>300000</v>
      </c>
    </row>
    <row r="174" spans="1:7" ht="15.75" customHeight="1">
      <c r="A174" s="85"/>
      <c r="B174" s="81"/>
      <c r="C174" s="81"/>
      <c r="D174" s="162" t="s">
        <v>116</v>
      </c>
      <c r="E174" s="157">
        <v>100000</v>
      </c>
      <c r="F174" s="39"/>
      <c r="G174" s="39"/>
    </row>
    <row r="175" spans="1:7" ht="15.75" customHeight="1">
      <c r="A175" s="80">
        <v>4</v>
      </c>
      <c r="B175" s="81"/>
      <c r="C175" s="81"/>
      <c r="D175" s="155" t="s">
        <v>47</v>
      </c>
      <c r="E175" s="39">
        <f>E176</f>
        <v>100000</v>
      </c>
      <c r="F175" s="39">
        <f>F176</f>
        <v>200000</v>
      </c>
      <c r="G175" s="39">
        <f>G176</f>
        <v>300000</v>
      </c>
    </row>
    <row r="176" spans="1:7" ht="16.5" customHeight="1">
      <c r="A176" s="85"/>
      <c r="B176" s="84">
        <v>42</v>
      </c>
      <c r="C176" s="81"/>
      <c r="D176" s="155" t="s">
        <v>49</v>
      </c>
      <c r="E176" s="39">
        <f>SUM(E177:E177)</f>
        <v>100000</v>
      </c>
      <c r="F176" s="39">
        <v>200000</v>
      </c>
      <c r="G176" s="39">
        <v>300000</v>
      </c>
    </row>
    <row r="177" spans="1:7" ht="15.75" customHeight="1">
      <c r="A177" s="85"/>
      <c r="B177" s="81"/>
      <c r="C177" s="81">
        <v>426</v>
      </c>
      <c r="D177" s="156" t="s">
        <v>52</v>
      </c>
      <c r="E177" s="157">
        <v>100000</v>
      </c>
      <c r="F177" s="157"/>
      <c r="G177" s="157"/>
    </row>
    <row r="178" spans="1:7" ht="15.75" customHeight="1">
      <c r="A178" s="209"/>
      <c r="B178" s="207"/>
      <c r="C178" s="207"/>
      <c r="D178" s="208" t="s">
        <v>181</v>
      </c>
      <c r="E178" s="154">
        <f>E180</f>
        <v>30000</v>
      </c>
      <c r="F178" s="154">
        <f>F180</f>
        <v>30000</v>
      </c>
      <c r="G178" s="154">
        <f>G180</f>
        <v>30000</v>
      </c>
    </row>
    <row r="179" spans="1:7" ht="15.75" customHeight="1">
      <c r="A179" s="92"/>
      <c r="B179" s="72"/>
      <c r="C179" s="72"/>
      <c r="D179" s="162" t="s">
        <v>116</v>
      </c>
      <c r="E179" s="100">
        <v>30000</v>
      </c>
      <c r="F179" s="88"/>
      <c r="G179" s="88"/>
    </row>
    <row r="180" spans="1:7" ht="15.75" customHeight="1">
      <c r="A180" s="71">
        <v>4</v>
      </c>
      <c r="B180" s="72"/>
      <c r="C180" s="72"/>
      <c r="D180" s="83" t="s">
        <v>47</v>
      </c>
      <c r="E180" s="88">
        <f>E181</f>
        <v>30000</v>
      </c>
      <c r="F180" s="88">
        <f>F181</f>
        <v>30000</v>
      </c>
      <c r="G180" s="88">
        <f>G181</f>
        <v>30000</v>
      </c>
    </row>
    <row r="181" spans="1:7" ht="15.75" customHeight="1">
      <c r="A181" s="92"/>
      <c r="B181" s="93">
        <v>42</v>
      </c>
      <c r="C181" s="72"/>
      <c r="D181" s="83" t="s">
        <v>48</v>
      </c>
      <c r="E181" s="88">
        <f>E182</f>
        <v>30000</v>
      </c>
      <c r="F181" s="88">
        <v>30000</v>
      </c>
      <c r="G181" s="88">
        <v>30000</v>
      </c>
    </row>
    <row r="182" spans="1:7" ht="15.75" customHeight="1">
      <c r="A182" s="92"/>
      <c r="B182" s="72"/>
      <c r="C182" s="72">
        <v>422</v>
      </c>
      <c r="D182" s="87" t="s">
        <v>51</v>
      </c>
      <c r="E182" s="75">
        <v>30000</v>
      </c>
      <c r="F182" s="75"/>
      <c r="G182" s="75"/>
    </row>
    <row r="183" spans="1:7" ht="22.5" customHeight="1">
      <c r="A183" s="151"/>
      <c r="B183" s="152"/>
      <c r="C183" s="152"/>
      <c r="D183" s="153" t="s">
        <v>165</v>
      </c>
      <c r="E183" s="154">
        <f>E185</f>
        <v>200000</v>
      </c>
      <c r="F183" s="154">
        <f>F185</f>
        <v>200000</v>
      </c>
      <c r="G183" s="154">
        <f>G185</f>
        <v>200000</v>
      </c>
    </row>
    <row r="184" spans="1:7" ht="15.75" customHeight="1">
      <c r="A184" s="85"/>
      <c r="B184" s="81"/>
      <c r="C184" s="81"/>
      <c r="D184" s="162" t="s">
        <v>116</v>
      </c>
      <c r="E184" s="157">
        <v>200000</v>
      </c>
      <c r="F184" s="39"/>
      <c r="G184" s="39"/>
    </row>
    <row r="185" spans="1:7" ht="15.75" customHeight="1">
      <c r="A185" s="80">
        <v>4</v>
      </c>
      <c r="B185" s="81"/>
      <c r="C185" s="81"/>
      <c r="D185" s="155" t="s">
        <v>47</v>
      </c>
      <c r="E185" s="39">
        <f>E186</f>
        <v>200000</v>
      </c>
      <c r="F185" s="39">
        <f>F186</f>
        <v>200000</v>
      </c>
      <c r="G185" s="39">
        <f>G186</f>
        <v>200000</v>
      </c>
    </row>
    <row r="186" spans="1:7" ht="15.75" customHeight="1">
      <c r="A186" s="85"/>
      <c r="B186" s="84">
        <v>42</v>
      </c>
      <c r="C186" s="81"/>
      <c r="D186" s="155" t="s">
        <v>49</v>
      </c>
      <c r="E186" s="39">
        <f>SUM(E187:E187)</f>
        <v>200000</v>
      </c>
      <c r="F186" s="39">
        <v>200000</v>
      </c>
      <c r="G186" s="39">
        <v>200000</v>
      </c>
    </row>
    <row r="187" spans="1:7" ht="15.75" customHeight="1">
      <c r="A187" s="85"/>
      <c r="B187" s="81"/>
      <c r="C187" s="81">
        <v>426</v>
      </c>
      <c r="D187" s="156" t="s">
        <v>52</v>
      </c>
      <c r="E187" s="157">
        <v>200000</v>
      </c>
      <c r="F187" s="157"/>
      <c r="G187" s="157"/>
    </row>
    <row r="188" spans="1:7" ht="15.75" customHeight="1">
      <c r="A188" s="209"/>
      <c r="B188" s="207"/>
      <c r="C188" s="207"/>
      <c r="D188" s="208" t="s">
        <v>166</v>
      </c>
      <c r="E188" s="154">
        <f>E189</f>
        <v>0</v>
      </c>
      <c r="F188" s="154">
        <f>F189</f>
        <v>0</v>
      </c>
      <c r="G188" s="154">
        <f>G189</f>
        <v>500000</v>
      </c>
    </row>
    <row r="189" spans="1:7" ht="15.75" customHeight="1">
      <c r="A189" s="71">
        <v>4</v>
      </c>
      <c r="B189" s="72"/>
      <c r="C189" s="72"/>
      <c r="D189" s="83" t="s">
        <v>47</v>
      </c>
      <c r="E189" s="88">
        <v>0</v>
      </c>
      <c r="F189" s="88">
        <f>F190</f>
        <v>0</v>
      </c>
      <c r="G189" s="88">
        <f>G190</f>
        <v>500000</v>
      </c>
    </row>
    <row r="190" spans="1:7" ht="15.75" customHeight="1">
      <c r="A190" s="92"/>
      <c r="B190" s="93">
        <v>42</v>
      </c>
      <c r="C190" s="72"/>
      <c r="D190" s="83" t="s">
        <v>48</v>
      </c>
      <c r="E190" s="88">
        <v>0</v>
      </c>
      <c r="F190" s="88">
        <v>0</v>
      </c>
      <c r="G190" s="88">
        <v>500000</v>
      </c>
    </row>
    <row r="191" spans="1:7" ht="15.75" customHeight="1">
      <c r="A191" s="92"/>
      <c r="B191" s="93"/>
      <c r="C191" s="72">
        <v>421</v>
      </c>
      <c r="D191" s="87" t="s">
        <v>50</v>
      </c>
      <c r="E191" s="100">
        <v>0</v>
      </c>
      <c r="F191" s="100"/>
      <c r="G191" s="100"/>
    </row>
    <row r="192" spans="1:7" ht="15.75" customHeight="1">
      <c r="A192" s="216"/>
      <c r="B192" s="217"/>
      <c r="C192" s="217"/>
      <c r="D192" s="218" t="s">
        <v>167</v>
      </c>
      <c r="E192" s="219">
        <v>0</v>
      </c>
      <c r="F192" s="219">
        <v>0</v>
      </c>
      <c r="G192" s="219">
        <v>500000</v>
      </c>
    </row>
    <row r="193" spans="1:7" ht="15.75" customHeight="1">
      <c r="A193" s="68"/>
      <c r="B193" s="69"/>
      <c r="C193" s="69"/>
      <c r="D193" s="162" t="s">
        <v>116</v>
      </c>
      <c r="E193" s="75">
        <v>0</v>
      </c>
      <c r="F193" s="75"/>
      <c r="G193" s="75"/>
    </row>
    <row r="194" spans="1:7" ht="15.75" customHeight="1">
      <c r="A194" s="71">
        <v>4</v>
      </c>
      <c r="B194" s="72"/>
      <c r="C194" s="72"/>
      <c r="D194" s="83" t="s">
        <v>47</v>
      </c>
      <c r="E194" s="75">
        <v>0</v>
      </c>
      <c r="F194" s="75">
        <v>0</v>
      </c>
      <c r="G194" s="75">
        <v>500000</v>
      </c>
    </row>
    <row r="195" spans="1:7" ht="15.75" customHeight="1">
      <c r="A195" s="92"/>
      <c r="B195" s="93">
        <v>42</v>
      </c>
      <c r="C195" s="72"/>
      <c r="D195" s="83" t="s">
        <v>48</v>
      </c>
      <c r="E195" s="75">
        <v>0</v>
      </c>
      <c r="F195" s="75">
        <v>0</v>
      </c>
      <c r="G195" s="75">
        <v>500000</v>
      </c>
    </row>
    <row r="196" spans="1:7" ht="15.75" customHeight="1">
      <c r="A196" s="92"/>
      <c r="B196" s="72"/>
      <c r="C196" s="72">
        <v>421</v>
      </c>
      <c r="D196" s="87" t="s">
        <v>50</v>
      </c>
      <c r="E196" s="75">
        <v>0</v>
      </c>
      <c r="F196" s="75"/>
      <c r="G196" s="75"/>
    </row>
    <row r="197" spans="1:7" ht="27" customHeight="1">
      <c r="A197" s="151"/>
      <c r="B197" s="152"/>
      <c r="C197" s="152"/>
      <c r="D197" s="153" t="s">
        <v>176</v>
      </c>
      <c r="E197" s="154">
        <f>E199</f>
        <v>170000</v>
      </c>
      <c r="F197" s="154">
        <f>F199</f>
        <v>160000</v>
      </c>
      <c r="G197" s="154">
        <f>G199</f>
        <v>70000</v>
      </c>
    </row>
    <row r="198" spans="1:7" ht="15.75" customHeight="1">
      <c r="A198" s="85"/>
      <c r="B198" s="81"/>
      <c r="C198" s="81"/>
      <c r="D198" s="162" t="s">
        <v>116</v>
      </c>
      <c r="E198" s="157">
        <v>170000</v>
      </c>
      <c r="F198" s="39"/>
      <c r="G198" s="39"/>
    </row>
    <row r="199" spans="1:7" ht="15.75" customHeight="1">
      <c r="A199" s="71">
        <v>3</v>
      </c>
      <c r="B199" s="72"/>
      <c r="C199" s="72"/>
      <c r="D199" s="83" t="s">
        <v>30</v>
      </c>
      <c r="E199" s="39">
        <f>E200</f>
        <v>170000</v>
      </c>
      <c r="F199" s="39">
        <f>F200</f>
        <v>160000</v>
      </c>
      <c r="G199" s="39">
        <f>G200</f>
        <v>70000</v>
      </c>
    </row>
    <row r="200" spans="1:7" ht="15.75" customHeight="1">
      <c r="A200" s="92"/>
      <c r="B200" s="93">
        <v>32</v>
      </c>
      <c r="C200" s="72"/>
      <c r="D200" s="83" t="s">
        <v>35</v>
      </c>
      <c r="E200" s="39">
        <f>SUM(E201:E201)</f>
        <v>170000</v>
      </c>
      <c r="F200" s="39">
        <v>160000</v>
      </c>
      <c r="G200" s="39">
        <v>70000</v>
      </c>
    </row>
    <row r="201" spans="1:7" ht="15.75" customHeight="1">
      <c r="A201" s="85"/>
      <c r="B201" s="81"/>
      <c r="C201" s="72">
        <v>323</v>
      </c>
      <c r="D201" s="87" t="s">
        <v>38</v>
      </c>
      <c r="E201" s="157">
        <v>170000</v>
      </c>
      <c r="F201" s="157"/>
      <c r="G201" s="157"/>
    </row>
    <row r="202" spans="1:7" ht="25.5" customHeight="1">
      <c r="A202" s="92"/>
      <c r="B202" s="72"/>
      <c r="C202" s="72"/>
      <c r="D202" s="74" t="s">
        <v>65</v>
      </c>
      <c r="E202" s="75"/>
      <c r="F202" s="75"/>
      <c r="G202" s="75"/>
    </row>
    <row r="203" spans="1:7" ht="27.75" customHeight="1">
      <c r="A203" s="333"/>
      <c r="B203" s="334"/>
      <c r="C203" s="334"/>
      <c r="D203" s="335" t="s">
        <v>99</v>
      </c>
      <c r="E203" s="336">
        <f>E204+E213+E220+E224+E230+E235</f>
        <v>950000</v>
      </c>
      <c r="F203" s="336">
        <f>F204+F213+F220+F224+F230+F235</f>
        <v>5740000</v>
      </c>
      <c r="G203" s="336">
        <f>G204+G213+G220+G224+G230+G235</f>
        <v>4790000</v>
      </c>
    </row>
    <row r="204" spans="1:7" ht="39" customHeight="1">
      <c r="A204" s="329"/>
      <c r="B204" s="330"/>
      <c r="C204" s="330"/>
      <c r="D204" s="331" t="s">
        <v>143</v>
      </c>
      <c r="E204" s="332">
        <f>E206+E210</f>
        <v>750000</v>
      </c>
      <c r="F204" s="332">
        <f>F206+F210</f>
        <v>4450000</v>
      </c>
      <c r="G204" s="332">
        <f>G206+G210</f>
        <v>3500000</v>
      </c>
    </row>
    <row r="205" spans="1:7" ht="15.75" customHeight="1">
      <c r="A205" s="92"/>
      <c r="B205" s="72"/>
      <c r="C205" s="72"/>
      <c r="D205" s="162" t="s">
        <v>117</v>
      </c>
      <c r="E205" s="100">
        <v>750000</v>
      </c>
      <c r="F205" s="88"/>
      <c r="G205" s="88"/>
    </row>
    <row r="206" spans="1:7" ht="15.75" customHeight="1">
      <c r="A206" s="71">
        <v>3</v>
      </c>
      <c r="B206" s="72"/>
      <c r="C206" s="72"/>
      <c r="D206" s="83" t="s">
        <v>30</v>
      </c>
      <c r="E206" s="88">
        <f>E207</f>
        <v>550000</v>
      </c>
      <c r="F206" s="88">
        <f>F207</f>
        <v>450000</v>
      </c>
      <c r="G206" s="88">
        <f>G207</f>
        <v>500000</v>
      </c>
    </row>
    <row r="207" spans="1:7" ht="15.75" customHeight="1">
      <c r="A207" s="92"/>
      <c r="B207" s="93">
        <v>32</v>
      </c>
      <c r="C207" s="72"/>
      <c r="D207" s="83" t="s">
        <v>35</v>
      </c>
      <c r="E207" s="88">
        <f>E208+E209</f>
        <v>550000</v>
      </c>
      <c r="F207" s="88">
        <v>450000</v>
      </c>
      <c r="G207" s="88">
        <v>500000</v>
      </c>
    </row>
    <row r="208" spans="1:7" ht="15.75" customHeight="1">
      <c r="A208" s="92"/>
      <c r="B208" s="93"/>
      <c r="C208" s="72">
        <v>322</v>
      </c>
      <c r="D208" s="87" t="s">
        <v>37</v>
      </c>
      <c r="E208" s="100">
        <v>50000</v>
      </c>
      <c r="F208" s="88"/>
      <c r="G208" s="88"/>
    </row>
    <row r="209" spans="1:7" ht="15.75" customHeight="1">
      <c r="A209" s="92"/>
      <c r="B209" s="72"/>
      <c r="C209" s="72">
        <v>323</v>
      </c>
      <c r="D209" s="87" t="s">
        <v>38</v>
      </c>
      <c r="E209" s="75">
        <v>500000</v>
      </c>
      <c r="F209" s="75"/>
      <c r="G209" s="75"/>
    </row>
    <row r="210" spans="1:7" ht="15.75" customHeight="1">
      <c r="A210" s="80">
        <v>4</v>
      </c>
      <c r="B210" s="81"/>
      <c r="C210" s="81"/>
      <c r="D210" s="155" t="s">
        <v>47</v>
      </c>
      <c r="E210" s="75">
        <v>200000</v>
      </c>
      <c r="F210" s="75">
        <v>4000000</v>
      </c>
      <c r="G210" s="75">
        <v>3000000</v>
      </c>
    </row>
    <row r="211" spans="1:7" ht="15.75" customHeight="1">
      <c r="A211" s="85"/>
      <c r="B211" s="84">
        <v>42</v>
      </c>
      <c r="C211" s="81"/>
      <c r="D211" s="155" t="s">
        <v>49</v>
      </c>
      <c r="E211" s="75">
        <v>200000</v>
      </c>
      <c r="F211" s="75">
        <v>4000000</v>
      </c>
      <c r="G211" s="75">
        <v>3000000</v>
      </c>
    </row>
    <row r="212" spans="1:7" ht="15.75" customHeight="1">
      <c r="A212" s="92"/>
      <c r="B212" s="72"/>
      <c r="C212" s="81">
        <v>426</v>
      </c>
      <c r="D212" s="156" t="s">
        <v>52</v>
      </c>
      <c r="E212" s="75">
        <v>200000</v>
      </c>
      <c r="F212" s="75"/>
      <c r="G212" s="75"/>
    </row>
    <row r="213" spans="1:7" ht="27" customHeight="1">
      <c r="A213" s="337"/>
      <c r="B213" s="338"/>
      <c r="C213" s="338"/>
      <c r="D213" s="339" t="s">
        <v>164</v>
      </c>
      <c r="E213" s="340">
        <f>E215+E218</f>
        <v>100000</v>
      </c>
      <c r="F213" s="340">
        <f>F215+F218</f>
        <v>700000</v>
      </c>
      <c r="G213" s="340">
        <f>G215+G218</f>
        <v>700000</v>
      </c>
    </row>
    <row r="214" spans="1:7" ht="15.75" customHeight="1">
      <c r="A214" s="94"/>
      <c r="B214" s="95"/>
      <c r="C214" s="95"/>
      <c r="D214" s="162" t="s">
        <v>116</v>
      </c>
      <c r="E214" s="100">
        <v>100000</v>
      </c>
      <c r="F214" s="88"/>
      <c r="G214" s="88"/>
    </row>
    <row r="215" spans="1:7" ht="15.75" customHeight="1">
      <c r="A215" s="104">
        <v>3</v>
      </c>
      <c r="B215" s="69"/>
      <c r="C215" s="69"/>
      <c r="D215" s="83" t="s">
        <v>30</v>
      </c>
      <c r="E215" s="88">
        <f>E216</f>
        <v>100000</v>
      </c>
      <c r="F215" s="88">
        <f>F216</f>
        <v>200000</v>
      </c>
      <c r="G215" s="88">
        <f>G216</f>
        <v>200000</v>
      </c>
    </row>
    <row r="216" spans="1:7" ht="15.75" customHeight="1">
      <c r="A216" s="104"/>
      <c r="B216" s="105">
        <v>38</v>
      </c>
      <c r="C216" s="105"/>
      <c r="D216" s="74" t="s">
        <v>44</v>
      </c>
      <c r="E216" s="88">
        <v>100000</v>
      </c>
      <c r="F216" s="88">
        <v>200000</v>
      </c>
      <c r="G216" s="88">
        <v>200000</v>
      </c>
    </row>
    <row r="217" spans="1:7" ht="15.75" customHeight="1">
      <c r="A217" s="104"/>
      <c r="B217" s="69"/>
      <c r="C217" s="69">
        <v>386</v>
      </c>
      <c r="D217" s="162" t="s">
        <v>83</v>
      </c>
      <c r="E217" s="100">
        <v>100000</v>
      </c>
      <c r="F217" s="88"/>
      <c r="G217" s="88"/>
    </row>
    <row r="218" spans="1:7" ht="15.75" customHeight="1">
      <c r="A218" s="80">
        <v>4</v>
      </c>
      <c r="B218" s="81"/>
      <c r="C218" s="81"/>
      <c r="D218" s="155" t="s">
        <v>47</v>
      </c>
      <c r="E218" s="75">
        <v>0</v>
      </c>
      <c r="F218" s="75">
        <v>500000</v>
      </c>
      <c r="G218" s="75">
        <v>500000</v>
      </c>
    </row>
    <row r="219" spans="1:7" ht="15.75" customHeight="1">
      <c r="A219" s="85"/>
      <c r="B219" s="84">
        <v>42</v>
      </c>
      <c r="C219" s="81"/>
      <c r="D219" s="155" t="s">
        <v>49</v>
      </c>
      <c r="E219" s="75">
        <v>0</v>
      </c>
      <c r="F219" s="75">
        <v>500000</v>
      </c>
      <c r="G219" s="75">
        <v>500000</v>
      </c>
    </row>
    <row r="220" spans="1:7" ht="19.5" customHeight="1">
      <c r="A220" s="341"/>
      <c r="B220" s="342"/>
      <c r="C220" s="342"/>
      <c r="D220" s="343" t="s">
        <v>169</v>
      </c>
      <c r="E220" s="344">
        <f aca="true" t="shared" si="0" ref="E220:G221">E221</f>
        <v>0</v>
      </c>
      <c r="F220" s="344">
        <f t="shared" si="0"/>
        <v>500000</v>
      </c>
      <c r="G220" s="344">
        <f t="shared" si="0"/>
        <v>500000</v>
      </c>
    </row>
    <row r="221" spans="1:7" ht="15.75" customHeight="1">
      <c r="A221" s="71">
        <v>3</v>
      </c>
      <c r="B221" s="72"/>
      <c r="C221" s="72"/>
      <c r="D221" s="83" t="s">
        <v>30</v>
      </c>
      <c r="E221" s="88">
        <f t="shared" si="0"/>
        <v>0</v>
      </c>
      <c r="F221" s="88">
        <f t="shared" si="0"/>
        <v>500000</v>
      </c>
      <c r="G221" s="88">
        <f t="shared" si="0"/>
        <v>500000</v>
      </c>
    </row>
    <row r="222" spans="1:7" ht="15.75" customHeight="1">
      <c r="A222" s="92"/>
      <c r="B222" s="93">
        <v>32</v>
      </c>
      <c r="C222" s="72"/>
      <c r="D222" s="83" t="s">
        <v>35</v>
      </c>
      <c r="E222" s="88">
        <f>E223</f>
        <v>0</v>
      </c>
      <c r="F222" s="88">
        <v>500000</v>
      </c>
      <c r="G222" s="88">
        <v>500000</v>
      </c>
    </row>
    <row r="223" spans="1:7" ht="15.75" customHeight="1">
      <c r="A223" s="92"/>
      <c r="B223" s="72"/>
      <c r="C223" s="72">
        <v>323</v>
      </c>
      <c r="D223" s="87" t="s">
        <v>38</v>
      </c>
      <c r="E223" s="75">
        <v>0</v>
      </c>
      <c r="F223" s="75"/>
      <c r="G223" s="75"/>
    </row>
    <row r="224" spans="1:7" ht="18" customHeight="1">
      <c r="A224" s="341"/>
      <c r="B224" s="342"/>
      <c r="C224" s="342"/>
      <c r="D224" s="343" t="s">
        <v>170</v>
      </c>
      <c r="E224" s="344">
        <f>E227</f>
        <v>30000</v>
      </c>
      <c r="F224" s="344">
        <f>F227</f>
        <v>30000</v>
      </c>
      <c r="G224" s="344">
        <f>G227</f>
        <v>30000</v>
      </c>
    </row>
    <row r="225" spans="1:7" ht="18" customHeight="1">
      <c r="A225" s="404"/>
      <c r="B225" s="405"/>
      <c r="C225" s="405"/>
      <c r="D225" s="406" t="s">
        <v>175</v>
      </c>
      <c r="E225" s="407">
        <v>550</v>
      </c>
      <c r="F225" s="407"/>
      <c r="G225" s="407"/>
    </row>
    <row r="226" spans="1:7" ht="18" customHeight="1">
      <c r="A226" s="287"/>
      <c r="B226" s="263"/>
      <c r="C226" s="263"/>
      <c r="D226" s="162" t="s">
        <v>116</v>
      </c>
      <c r="E226" s="100">
        <v>29450</v>
      </c>
      <c r="F226" s="100"/>
      <c r="G226" s="100"/>
    </row>
    <row r="227" spans="1:7" ht="18" customHeight="1">
      <c r="A227" s="71">
        <v>3</v>
      </c>
      <c r="B227" s="72"/>
      <c r="C227" s="72"/>
      <c r="D227" s="83" t="s">
        <v>30</v>
      </c>
      <c r="E227" s="88">
        <f>E228</f>
        <v>30000</v>
      </c>
      <c r="F227" s="88">
        <f>F228</f>
        <v>30000</v>
      </c>
      <c r="G227" s="88">
        <f>G228</f>
        <v>30000</v>
      </c>
    </row>
    <row r="228" spans="1:7" ht="18" customHeight="1">
      <c r="A228" s="92"/>
      <c r="B228" s="93">
        <v>32</v>
      </c>
      <c r="C228" s="72"/>
      <c r="D228" s="83" t="s">
        <v>35</v>
      </c>
      <c r="E228" s="88">
        <f>E229</f>
        <v>30000</v>
      </c>
      <c r="F228" s="88">
        <v>30000</v>
      </c>
      <c r="G228" s="88">
        <v>30000</v>
      </c>
    </row>
    <row r="229" spans="1:7" ht="18" customHeight="1">
      <c r="A229" s="92"/>
      <c r="B229" s="72"/>
      <c r="C229" s="72">
        <v>323</v>
      </c>
      <c r="D229" s="87" t="s">
        <v>38</v>
      </c>
      <c r="E229" s="75">
        <v>30000</v>
      </c>
      <c r="F229" s="75"/>
      <c r="G229" s="75"/>
    </row>
    <row r="230" spans="1:7" ht="18" customHeight="1">
      <c r="A230" s="341"/>
      <c r="B230" s="342"/>
      <c r="C230" s="342"/>
      <c r="D230" s="343" t="s">
        <v>171</v>
      </c>
      <c r="E230" s="344">
        <f>E232</f>
        <v>20000</v>
      </c>
      <c r="F230" s="344">
        <f>F232</f>
        <v>30000</v>
      </c>
      <c r="G230" s="344">
        <f>G232</f>
        <v>30000</v>
      </c>
    </row>
    <row r="231" spans="1:7" ht="18" customHeight="1">
      <c r="A231" s="92"/>
      <c r="B231" s="72"/>
      <c r="C231" s="72"/>
      <c r="D231" s="162" t="s">
        <v>116</v>
      </c>
      <c r="E231" s="100">
        <v>20000</v>
      </c>
      <c r="F231" s="88"/>
      <c r="G231" s="88"/>
    </row>
    <row r="232" spans="1:7" ht="18" customHeight="1">
      <c r="A232" s="71">
        <v>4</v>
      </c>
      <c r="B232" s="72"/>
      <c r="C232" s="72"/>
      <c r="D232" s="83" t="s">
        <v>47</v>
      </c>
      <c r="E232" s="88">
        <f>E233</f>
        <v>20000</v>
      </c>
      <c r="F232" s="88">
        <f>F233</f>
        <v>30000</v>
      </c>
      <c r="G232" s="88">
        <f>G233</f>
        <v>30000</v>
      </c>
    </row>
    <row r="233" spans="1:7" ht="18" customHeight="1">
      <c r="A233" s="92"/>
      <c r="B233" s="93">
        <v>42</v>
      </c>
      <c r="C233" s="72"/>
      <c r="D233" s="83" t="s">
        <v>48</v>
      </c>
      <c r="E233" s="88">
        <f>E234</f>
        <v>20000</v>
      </c>
      <c r="F233" s="88">
        <v>30000</v>
      </c>
      <c r="G233" s="88">
        <v>30000</v>
      </c>
    </row>
    <row r="234" spans="1:7" ht="18" customHeight="1">
      <c r="A234" s="92"/>
      <c r="B234" s="72"/>
      <c r="C234" s="72">
        <v>422</v>
      </c>
      <c r="D234" s="87" t="s">
        <v>51</v>
      </c>
      <c r="E234" s="75">
        <v>20000</v>
      </c>
      <c r="F234" s="75"/>
      <c r="G234" s="75"/>
    </row>
    <row r="235" spans="1:7" ht="42.75" customHeight="1">
      <c r="A235" s="341"/>
      <c r="B235" s="342"/>
      <c r="C235" s="342"/>
      <c r="D235" s="343" t="s">
        <v>172</v>
      </c>
      <c r="E235" s="344">
        <f>E237</f>
        <v>50000</v>
      </c>
      <c r="F235" s="344">
        <f>F237</f>
        <v>30000</v>
      </c>
      <c r="G235" s="344">
        <f>G237</f>
        <v>30000</v>
      </c>
    </row>
    <row r="236" spans="1:7" ht="18" customHeight="1">
      <c r="A236" s="92"/>
      <c r="B236" s="72"/>
      <c r="C236" s="72"/>
      <c r="D236" s="162" t="s">
        <v>116</v>
      </c>
      <c r="E236" s="100">
        <v>50000</v>
      </c>
      <c r="F236" s="88"/>
      <c r="G236" s="88"/>
    </row>
    <row r="237" spans="1:7" ht="18" customHeight="1">
      <c r="A237" s="71">
        <v>3</v>
      </c>
      <c r="B237" s="72"/>
      <c r="C237" s="72"/>
      <c r="D237" s="83" t="s">
        <v>30</v>
      </c>
      <c r="E237" s="88">
        <f>E238</f>
        <v>50000</v>
      </c>
      <c r="F237" s="88">
        <f>F238</f>
        <v>30000</v>
      </c>
      <c r="G237" s="88">
        <f>G238</f>
        <v>30000</v>
      </c>
    </row>
    <row r="238" spans="1:7" ht="18" customHeight="1">
      <c r="A238" s="92"/>
      <c r="B238" s="93">
        <v>32</v>
      </c>
      <c r="C238" s="72"/>
      <c r="D238" s="83" t="s">
        <v>35</v>
      </c>
      <c r="E238" s="88">
        <f>E239</f>
        <v>50000</v>
      </c>
      <c r="F238" s="88">
        <v>30000</v>
      </c>
      <c r="G238" s="88">
        <v>30000</v>
      </c>
    </row>
    <row r="239" spans="1:7" ht="18" customHeight="1">
      <c r="A239" s="92"/>
      <c r="B239" s="72"/>
      <c r="C239" s="72">
        <v>323</v>
      </c>
      <c r="D239" s="87" t="s">
        <v>38</v>
      </c>
      <c r="E239" s="75">
        <v>50000</v>
      </c>
      <c r="F239" s="75"/>
      <c r="G239" s="75"/>
    </row>
    <row r="240" spans="1:7" ht="25.5" customHeight="1">
      <c r="A240" s="104"/>
      <c r="B240" s="69"/>
      <c r="C240" s="69"/>
      <c r="D240" s="74" t="s">
        <v>67</v>
      </c>
      <c r="E240" s="100"/>
      <c r="F240" s="88"/>
      <c r="G240" s="88"/>
    </row>
    <row r="241" spans="1:7" ht="28.5">
      <c r="A241" s="345"/>
      <c r="B241" s="346"/>
      <c r="C241" s="346"/>
      <c r="D241" s="347" t="s">
        <v>100</v>
      </c>
      <c r="E241" s="348">
        <f>E242+E248+E253</f>
        <v>430000</v>
      </c>
      <c r="F241" s="348">
        <f>F242+F248+F253</f>
        <v>540000</v>
      </c>
      <c r="G241" s="348">
        <f>G242+G248+G253</f>
        <v>630000</v>
      </c>
    </row>
    <row r="242" spans="1:7" ht="16.5" customHeight="1">
      <c r="A242" s="355"/>
      <c r="B242" s="356"/>
      <c r="C242" s="356"/>
      <c r="D242" s="357" t="s">
        <v>126</v>
      </c>
      <c r="E242" s="358">
        <f>E244</f>
        <v>320000</v>
      </c>
      <c r="F242" s="358">
        <f>F244</f>
        <v>330000</v>
      </c>
      <c r="G242" s="358">
        <f>G244</f>
        <v>330000</v>
      </c>
    </row>
    <row r="243" spans="1:7" ht="14.25">
      <c r="A243" s="68"/>
      <c r="B243" s="69"/>
      <c r="C243" s="69"/>
      <c r="D243" s="162" t="s">
        <v>116</v>
      </c>
      <c r="E243" s="100">
        <v>320000</v>
      </c>
      <c r="F243" s="88"/>
      <c r="G243" s="88"/>
    </row>
    <row r="244" spans="1:7" ht="14.25">
      <c r="A244" s="104">
        <v>3</v>
      </c>
      <c r="B244" s="69"/>
      <c r="C244" s="69"/>
      <c r="D244" s="83" t="s">
        <v>30</v>
      </c>
      <c r="E244" s="88">
        <f>E245</f>
        <v>320000</v>
      </c>
      <c r="F244" s="88">
        <f>F245</f>
        <v>330000</v>
      </c>
      <c r="G244" s="88">
        <f>G245</f>
        <v>330000</v>
      </c>
    </row>
    <row r="245" spans="1:7" ht="14.25">
      <c r="A245" s="68"/>
      <c r="B245" s="105">
        <v>32</v>
      </c>
      <c r="C245" s="69"/>
      <c r="D245" s="83" t="s">
        <v>35</v>
      </c>
      <c r="E245" s="88">
        <f>E246+E247</f>
        <v>320000</v>
      </c>
      <c r="F245" s="88">
        <v>330000</v>
      </c>
      <c r="G245" s="88">
        <v>330000</v>
      </c>
    </row>
    <row r="246" spans="1:7" ht="14.25">
      <c r="A246" s="68"/>
      <c r="B246" s="69"/>
      <c r="C246" s="69">
        <v>323</v>
      </c>
      <c r="D246" s="87" t="s">
        <v>38</v>
      </c>
      <c r="E246" s="75">
        <v>220000</v>
      </c>
      <c r="F246" s="75"/>
      <c r="G246" s="75"/>
    </row>
    <row r="247" spans="1:7" ht="14.25">
      <c r="A247" s="68"/>
      <c r="B247" s="69"/>
      <c r="C247" s="69">
        <v>382</v>
      </c>
      <c r="D247" s="87" t="s">
        <v>142</v>
      </c>
      <c r="E247" s="75">
        <v>100000</v>
      </c>
      <c r="F247" s="75"/>
      <c r="G247" s="75"/>
    </row>
    <row r="248" spans="1:7" ht="18.75" customHeight="1">
      <c r="A248" s="355"/>
      <c r="B248" s="356"/>
      <c r="C248" s="356"/>
      <c r="D248" s="357" t="s">
        <v>152</v>
      </c>
      <c r="E248" s="358">
        <f>E250</f>
        <v>40000</v>
      </c>
      <c r="F248" s="358">
        <f>F250</f>
        <v>40000</v>
      </c>
      <c r="G248" s="358">
        <f>G250</f>
        <v>40000</v>
      </c>
    </row>
    <row r="249" spans="1:7" ht="14.25">
      <c r="A249" s="94"/>
      <c r="B249" s="95"/>
      <c r="C249" s="95"/>
      <c r="D249" s="162" t="s">
        <v>116</v>
      </c>
      <c r="E249" s="100">
        <v>40000</v>
      </c>
      <c r="F249" s="88"/>
      <c r="G249" s="88"/>
    </row>
    <row r="250" spans="1:7" ht="14.25">
      <c r="A250" s="104">
        <v>3</v>
      </c>
      <c r="B250" s="69"/>
      <c r="C250" s="69"/>
      <c r="D250" s="83" t="s">
        <v>30</v>
      </c>
      <c r="E250" s="88">
        <f>E251</f>
        <v>40000</v>
      </c>
      <c r="F250" s="88">
        <f>F251</f>
        <v>40000</v>
      </c>
      <c r="G250" s="88">
        <f>G251</f>
        <v>40000</v>
      </c>
    </row>
    <row r="251" spans="1:7" ht="14.25">
      <c r="A251" s="68"/>
      <c r="B251" s="105">
        <v>38</v>
      </c>
      <c r="C251" s="69"/>
      <c r="D251" s="83" t="s">
        <v>44</v>
      </c>
      <c r="E251" s="88">
        <f>E252</f>
        <v>40000</v>
      </c>
      <c r="F251" s="88">
        <v>40000</v>
      </c>
      <c r="G251" s="88">
        <v>40000</v>
      </c>
    </row>
    <row r="252" spans="1:7" ht="14.25">
      <c r="A252" s="68"/>
      <c r="B252" s="69"/>
      <c r="C252" s="69">
        <v>381</v>
      </c>
      <c r="D252" s="87" t="s">
        <v>45</v>
      </c>
      <c r="E252" s="75">
        <v>40000</v>
      </c>
      <c r="F252" s="75"/>
      <c r="G252" s="75"/>
    </row>
    <row r="253" spans="1:7" ht="14.25">
      <c r="A253" s="355"/>
      <c r="B253" s="356"/>
      <c r="C253" s="356"/>
      <c r="D253" s="357" t="s">
        <v>151</v>
      </c>
      <c r="E253" s="358">
        <f>E255</f>
        <v>70000</v>
      </c>
      <c r="F253" s="358">
        <f>F255</f>
        <v>170000</v>
      </c>
      <c r="G253" s="358">
        <f>G255</f>
        <v>260000</v>
      </c>
    </row>
    <row r="254" spans="1:7" ht="14.25">
      <c r="A254" s="68"/>
      <c r="B254" s="69"/>
      <c r="C254" s="69"/>
      <c r="D254" s="162" t="s">
        <v>116</v>
      </c>
      <c r="E254" s="100">
        <v>70000</v>
      </c>
      <c r="F254" s="88"/>
      <c r="G254" s="88"/>
    </row>
    <row r="255" spans="1:7" ht="14.25">
      <c r="A255" s="104">
        <v>3</v>
      </c>
      <c r="B255" s="69"/>
      <c r="C255" s="69"/>
      <c r="D255" s="83" t="s">
        <v>30</v>
      </c>
      <c r="E255" s="88">
        <f>E256</f>
        <v>70000</v>
      </c>
      <c r="F255" s="88">
        <f>F256</f>
        <v>170000</v>
      </c>
      <c r="G255" s="88">
        <f>G256</f>
        <v>260000</v>
      </c>
    </row>
    <row r="256" spans="1:7" ht="14.25">
      <c r="A256" s="68"/>
      <c r="B256" s="105">
        <v>32</v>
      </c>
      <c r="C256" s="69"/>
      <c r="D256" s="83" t="s">
        <v>35</v>
      </c>
      <c r="E256" s="88">
        <f>E257</f>
        <v>70000</v>
      </c>
      <c r="F256" s="88">
        <v>170000</v>
      </c>
      <c r="G256" s="88">
        <v>260000</v>
      </c>
    </row>
    <row r="257" spans="1:7" ht="14.25">
      <c r="A257" s="68"/>
      <c r="B257" s="69"/>
      <c r="C257" s="69">
        <v>323</v>
      </c>
      <c r="D257" s="87" t="s">
        <v>38</v>
      </c>
      <c r="E257" s="75">
        <v>70000</v>
      </c>
      <c r="F257" s="75"/>
      <c r="G257" s="75"/>
    </row>
    <row r="258" spans="1:7" ht="19.5" customHeight="1">
      <c r="A258" s="68"/>
      <c r="B258" s="69"/>
      <c r="C258" s="69"/>
      <c r="D258" s="74" t="s">
        <v>68</v>
      </c>
      <c r="E258" s="75"/>
      <c r="F258" s="75"/>
      <c r="G258" s="75"/>
    </row>
    <row r="259" spans="1:7" ht="27" customHeight="1">
      <c r="A259" s="363"/>
      <c r="B259" s="364"/>
      <c r="C259" s="364"/>
      <c r="D259" s="365" t="s">
        <v>101</v>
      </c>
      <c r="E259" s="366">
        <f>E260</f>
        <v>895000</v>
      </c>
      <c r="F259" s="366">
        <f>F260</f>
        <v>934000</v>
      </c>
      <c r="G259" s="366">
        <f>G260</f>
        <v>944000</v>
      </c>
    </row>
    <row r="260" spans="1:7" ht="17.25" customHeight="1">
      <c r="A260" s="367"/>
      <c r="B260" s="368"/>
      <c r="C260" s="368"/>
      <c r="D260" s="369" t="s">
        <v>102</v>
      </c>
      <c r="E260" s="370">
        <f>E261+E285</f>
        <v>895000</v>
      </c>
      <c r="F260" s="370">
        <f>F261+F285</f>
        <v>934000</v>
      </c>
      <c r="G260" s="370">
        <f>G261+G285</f>
        <v>944000</v>
      </c>
    </row>
    <row r="261" spans="1:7" ht="14.25">
      <c r="A261" s="104">
        <v>3</v>
      </c>
      <c r="B261" s="69"/>
      <c r="C261" s="69"/>
      <c r="D261" s="83" t="s">
        <v>30</v>
      </c>
      <c r="E261" s="88">
        <f>E262+E270+E282</f>
        <v>890000</v>
      </c>
      <c r="F261" s="88">
        <f>F262+F270+F282</f>
        <v>929000</v>
      </c>
      <c r="G261" s="88">
        <f>G262+G270+G282</f>
        <v>939000</v>
      </c>
    </row>
    <row r="262" spans="1:7" ht="14.25">
      <c r="A262" s="92"/>
      <c r="B262" s="93">
        <v>31</v>
      </c>
      <c r="C262" s="82"/>
      <c r="D262" s="83" t="s">
        <v>31</v>
      </c>
      <c r="E262" s="88">
        <f>E264+E266+E269</f>
        <v>595000</v>
      </c>
      <c r="F262" s="88">
        <v>630000</v>
      </c>
      <c r="G262" s="88">
        <v>640000</v>
      </c>
    </row>
    <row r="263" spans="1:7" ht="14.25">
      <c r="A263" s="92"/>
      <c r="B263" s="93"/>
      <c r="C263" s="82"/>
      <c r="D263" s="162" t="s">
        <v>14</v>
      </c>
      <c r="E263" s="100">
        <v>485000</v>
      </c>
      <c r="F263" s="100"/>
      <c r="G263" s="100"/>
    </row>
    <row r="264" spans="1:7" ht="14.25">
      <c r="A264" s="287"/>
      <c r="B264" s="263"/>
      <c r="C264" s="86">
        <v>311</v>
      </c>
      <c r="D264" s="87" t="s">
        <v>32</v>
      </c>
      <c r="E264" s="100">
        <v>485000</v>
      </c>
      <c r="F264" s="100"/>
      <c r="G264" s="100"/>
    </row>
    <row r="265" spans="1:7" ht="14.25">
      <c r="A265" s="287"/>
      <c r="B265" s="263"/>
      <c r="C265" s="86"/>
      <c r="D265" s="87" t="s">
        <v>173</v>
      </c>
      <c r="E265" s="100">
        <v>30000</v>
      </c>
      <c r="F265" s="100"/>
      <c r="G265" s="100"/>
    </row>
    <row r="266" spans="1:7" ht="14.25">
      <c r="A266" s="287"/>
      <c r="B266" s="263"/>
      <c r="C266" s="86">
        <v>312</v>
      </c>
      <c r="D266" s="87" t="s">
        <v>33</v>
      </c>
      <c r="E266" s="100">
        <v>30000</v>
      </c>
      <c r="F266" s="100"/>
      <c r="G266" s="100"/>
    </row>
    <row r="267" spans="1:7" ht="14.25">
      <c r="A267" s="287"/>
      <c r="B267" s="263"/>
      <c r="C267" s="86"/>
      <c r="D267" s="162" t="s">
        <v>14</v>
      </c>
      <c r="E267" s="100">
        <v>57040</v>
      </c>
      <c r="F267" s="100"/>
      <c r="G267" s="100"/>
    </row>
    <row r="268" spans="1:7" ht="14.25">
      <c r="A268" s="287"/>
      <c r="B268" s="263"/>
      <c r="C268" s="86"/>
      <c r="D268" s="87" t="s">
        <v>173</v>
      </c>
      <c r="E268" s="100">
        <v>22960</v>
      </c>
      <c r="F268" s="100"/>
      <c r="G268" s="100"/>
    </row>
    <row r="269" spans="1:7" ht="14.25">
      <c r="A269" s="287"/>
      <c r="B269" s="263"/>
      <c r="C269" s="86">
        <v>313</v>
      </c>
      <c r="D269" s="87" t="s">
        <v>34</v>
      </c>
      <c r="E269" s="100">
        <v>80000</v>
      </c>
      <c r="F269" s="100"/>
      <c r="G269" s="100"/>
    </row>
    <row r="270" spans="1:7" ht="14.25">
      <c r="A270" s="68"/>
      <c r="B270" s="105">
        <v>32</v>
      </c>
      <c r="C270" s="69"/>
      <c r="D270" s="83" t="s">
        <v>35</v>
      </c>
      <c r="E270" s="88">
        <f>E272+E276+E278+E280</f>
        <v>291000</v>
      </c>
      <c r="F270" s="88">
        <v>295000</v>
      </c>
      <c r="G270" s="88">
        <v>295000</v>
      </c>
    </row>
    <row r="271" spans="1:7" ht="14.25">
      <c r="A271" s="68"/>
      <c r="B271" s="105"/>
      <c r="C271" s="105"/>
      <c r="D271" s="87" t="s">
        <v>173</v>
      </c>
      <c r="E271" s="100">
        <v>56000</v>
      </c>
      <c r="F271" s="88"/>
      <c r="G271" s="88"/>
    </row>
    <row r="272" spans="1:7" ht="14.25">
      <c r="A272" s="68"/>
      <c r="B272" s="105"/>
      <c r="C272" s="69">
        <v>321</v>
      </c>
      <c r="D272" s="87" t="s">
        <v>36</v>
      </c>
      <c r="E272" s="100">
        <v>56000</v>
      </c>
      <c r="F272" s="100"/>
      <c r="G272" s="100"/>
    </row>
    <row r="273" spans="1:7" ht="14.25">
      <c r="A273" s="68"/>
      <c r="B273" s="105"/>
      <c r="C273" s="69"/>
      <c r="D273" s="87" t="s">
        <v>173</v>
      </c>
      <c r="E273" s="100">
        <v>82760</v>
      </c>
      <c r="F273" s="100"/>
      <c r="G273" s="100"/>
    </row>
    <row r="274" spans="1:7" ht="14.25">
      <c r="A274" s="68"/>
      <c r="B274" s="105"/>
      <c r="C274" s="69"/>
      <c r="D274" s="87" t="s">
        <v>116</v>
      </c>
      <c r="E274" s="100">
        <v>2240</v>
      </c>
      <c r="F274" s="100"/>
      <c r="G274" s="100"/>
    </row>
    <row r="275" spans="1:7" ht="14.25">
      <c r="A275" s="68"/>
      <c r="B275" s="105"/>
      <c r="C275" s="69"/>
      <c r="D275" s="87" t="s">
        <v>174</v>
      </c>
      <c r="E275" s="100">
        <v>5000</v>
      </c>
      <c r="F275" s="100"/>
      <c r="G275" s="100"/>
    </row>
    <row r="276" spans="1:7" ht="14.25">
      <c r="A276" s="68"/>
      <c r="B276" s="105"/>
      <c r="C276" s="69">
        <v>322</v>
      </c>
      <c r="D276" s="87" t="s">
        <v>37</v>
      </c>
      <c r="E276" s="100">
        <v>90000</v>
      </c>
      <c r="F276" s="88"/>
      <c r="G276" s="88"/>
    </row>
    <row r="277" spans="1:7" ht="14.25">
      <c r="A277" s="68"/>
      <c r="B277" s="105"/>
      <c r="C277" s="69"/>
      <c r="D277" s="87" t="s">
        <v>173</v>
      </c>
      <c r="E277" s="100">
        <v>140000</v>
      </c>
      <c r="F277" s="88"/>
      <c r="G277" s="88"/>
    </row>
    <row r="278" spans="1:7" ht="14.25">
      <c r="A278" s="68"/>
      <c r="B278" s="69"/>
      <c r="C278" s="69">
        <v>323</v>
      </c>
      <c r="D278" s="87" t="s">
        <v>38</v>
      </c>
      <c r="E278" s="75">
        <v>140000</v>
      </c>
      <c r="F278" s="75"/>
      <c r="G278" s="75"/>
    </row>
    <row r="279" spans="1:7" ht="14.25">
      <c r="A279" s="68"/>
      <c r="B279" s="69"/>
      <c r="C279" s="69"/>
      <c r="D279" s="87" t="s">
        <v>173</v>
      </c>
      <c r="E279" s="100">
        <v>5000</v>
      </c>
      <c r="F279" s="75"/>
      <c r="G279" s="75"/>
    </row>
    <row r="280" spans="1:7" ht="14.25">
      <c r="A280" s="68"/>
      <c r="B280" s="69"/>
      <c r="C280" s="69">
        <v>329</v>
      </c>
      <c r="D280" s="87" t="s">
        <v>39</v>
      </c>
      <c r="E280" s="100">
        <v>5000</v>
      </c>
      <c r="F280" s="100"/>
      <c r="G280" s="100"/>
    </row>
    <row r="281" spans="1:7" ht="14.25">
      <c r="A281" s="68"/>
      <c r="B281" s="69"/>
      <c r="C281" s="69"/>
      <c r="D281" s="87" t="s">
        <v>141</v>
      </c>
      <c r="E281" s="100">
        <v>4000</v>
      </c>
      <c r="F281" s="100"/>
      <c r="G281" s="100"/>
    </row>
    <row r="282" spans="1:7" ht="14.25">
      <c r="A282" s="92"/>
      <c r="B282" s="93">
        <v>34</v>
      </c>
      <c r="C282" s="82"/>
      <c r="D282" s="83" t="s">
        <v>40</v>
      </c>
      <c r="E282" s="88">
        <v>4000</v>
      </c>
      <c r="F282" s="88">
        <v>4000</v>
      </c>
      <c r="G282" s="88">
        <v>4000</v>
      </c>
    </row>
    <row r="283" spans="1:7" ht="14.25">
      <c r="A283" s="92"/>
      <c r="B283" s="72"/>
      <c r="C283" s="86">
        <v>343</v>
      </c>
      <c r="D283" s="87" t="s">
        <v>41</v>
      </c>
      <c r="E283" s="75">
        <v>4000</v>
      </c>
      <c r="F283" s="75"/>
      <c r="G283" s="75"/>
    </row>
    <row r="284" spans="1:7" ht="14.25">
      <c r="A284" s="92"/>
      <c r="B284" s="72"/>
      <c r="C284" s="86"/>
      <c r="D284" s="87" t="s">
        <v>173</v>
      </c>
      <c r="E284" s="100">
        <v>5000</v>
      </c>
      <c r="F284" s="75"/>
      <c r="G284" s="75"/>
    </row>
    <row r="285" spans="1:7" ht="14.25">
      <c r="A285" s="71">
        <v>4</v>
      </c>
      <c r="B285" s="72"/>
      <c r="C285" s="82"/>
      <c r="D285" s="83" t="s">
        <v>47</v>
      </c>
      <c r="E285" s="88">
        <f>E286</f>
        <v>5000</v>
      </c>
      <c r="F285" s="88">
        <f>F286</f>
        <v>5000</v>
      </c>
      <c r="G285" s="88">
        <f>G286</f>
        <v>5000</v>
      </c>
    </row>
    <row r="286" spans="1:7" ht="14.25">
      <c r="A286" s="92"/>
      <c r="B286" s="93">
        <v>42</v>
      </c>
      <c r="C286" s="82"/>
      <c r="D286" s="83" t="s">
        <v>62</v>
      </c>
      <c r="E286" s="88">
        <f>E287</f>
        <v>5000</v>
      </c>
      <c r="F286" s="88">
        <v>5000</v>
      </c>
      <c r="G286" s="88">
        <v>5000</v>
      </c>
    </row>
    <row r="287" spans="1:7" ht="14.25">
      <c r="A287" s="92"/>
      <c r="B287" s="72"/>
      <c r="C287" s="86">
        <v>422</v>
      </c>
      <c r="D287" s="87" t="s">
        <v>51</v>
      </c>
      <c r="E287" s="75">
        <v>5000</v>
      </c>
      <c r="F287" s="75"/>
      <c r="G287" s="75"/>
    </row>
    <row r="288" spans="1:7" ht="19.5" customHeight="1">
      <c r="A288" s="68"/>
      <c r="B288" s="69"/>
      <c r="C288" s="69"/>
      <c r="D288" s="74" t="s">
        <v>68</v>
      </c>
      <c r="E288" s="75"/>
      <c r="F288" s="75"/>
      <c r="G288" s="75"/>
    </row>
    <row r="289" spans="1:7" ht="24.75" customHeight="1">
      <c r="A289" s="371"/>
      <c r="B289" s="372"/>
      <c r="C289" s="372"/>
      <c r="D289" s="373" t="s">
        <v>103</v>
      </c>
      <c r="E289" s="374">
        <f>E290+E295+E300</f>
        <v>60000</v>
      </c>
      <c r="F289" s="374">
        <f>F290+F295+F300</f>
        <v>60000</v>
      </c>
      <c r="G289" s="374">
        <f>G290+G295+G300</f>
        <v>60000</v>
      </c>
    </row>
    <row r="290" spans="1:7" ht="19.5" customHeight="1">
      <c r="A290" s="375"/>
      <c r="B290" s="376"/>
      <c r="C290" s="376"/>
      <c r="D290" s="377" t="s">
        <v>123</v>
      </c>
      <c r="E290" s="378">
        <f>E292</f>
        <v>46000</v>
      </c>
      <c r="F290" s="378">
        <v>46000</v>
      </c>
      <c r="G290" s="378">
        <f>G292</f>
        <v>46000</v>
      </c>
    </row>
    <row r="291" spans="1:7" ht="14.25">
      <c r="A291" s="68"/>
      <c r="B291" s="69"/>
      <c r="C291" s="69"/>
      <c r="D291" s="162" t="s">
        <v>116</v>
      </c>
      <c r="E291" s="100">
        <v>46000</v>
      </c>
      <c r="F291" s="88"/>
      <c r="G291" s="88"/>
    </row>
    <row r="292" spans="1:7" ht="14.25">
      <c r="A292" s="104">
        <v>3</v>
      </c>
      <c r="B292" s="69"/>
      <c r="C292" s="69"/>
      <c r="D292" s="83" t="s">
        <v>30</v>
      </c>
      <c r="E292" s="88">
        <f>E293</f>
        <v>46000</v>
      </c>
      <c r="F292" s="88">
        <f>F293</f>
        <v>46000</v>
      </c>
      <c r="G292" s="88">
        <f>G293</f>
        <v>46000</v>
      </c>
    </row>
    <row r="293" spans="1:7" ht="14.25">
      <c r="A293" s="68"/>
      <c r="B293" s="105">
        <v>32</v>
      </c>
      <c r="C293" s="69"/>
      <c r="D293" s="83" t="s">
        <v>35</v>
      </c>
      <c r="E293" s="88">
        <f>E294</f>
        <v>46000</v>
      </c>
      <c r="F293" s="88">
        <v>46000</v>
      </c>
      <c r="G293" s="88">
        <v>46000</v>
      </c>
    </row>
    <row r="294" spans="1:7" ht="14.25">
      <c r="A294" s="68"/>
      <c r="B294" s="69"/>
      <c r="C294" s="69">
        <v>329</v>
      </c>
      <c r="D294" s="87" t="s">
        <v>39</v>
      </c>
      <c r="E294" s="75">
        <v>46000</v>
      </c>
      <c r="F294" s="75"/>
      <c r="G294" s="75"/>
    </row>
    <row r="295" spans="1:7" ht="19.5" customHeight="1">
      <c r="A295" s="379"/>
      <c r="B295" s="376"/>
      <c r="C295" s="376"/>
      <c r="D295" s="377" t="s">
        <v>104</v>
      </c>
      <c r="E295" s="378">
        <f>E297</f>
        <v>10000</v>
      </c>
      <c r="F295" s="378">
        <f>F297</f>
        <v>10000</v>
      </c>
      <c r="G295" s="378">
        <f>G297</f>
        <v>10000</v>
      </c>
    </row>
    <row r="296" spans="1:7" ht="14.25">
      <c r="A296" s="68"/>
      <c r="B296" s="69"/>
      <c r="C296" s="69"/>
      <c r="D296" s="162" t="s">
        <v>116</v>
      </c>
      <c r="E296" s="100">
        <v>10000</v>
      </c>
      <c r="F296" s="88"/>
      <c r="G296" s="88"/>
    </row>
    <row r="297" spans="1:7" ht="14.25">
      <c r="A297" s="104">
        <v>3</v>
      </c>
      <c r="B297" s="69"/>
      <c r="C297" s="69"/>
      <c r="D297" s="83" t="s">
        <v>30</v>
      </c>
      <c r="E297" s="88">
        <f>E298</f>
        <v>10000</v>
      </c>
      <c r="F297" s="88">
        <f>F298</f>
        <v>10000</v>
      </c>
      <c r="G297" s="88">
        <f>G298</f>
        <v>10000</v>
      </c>
    </row>
    <row r="298" spans="1:7" ht="14.25">
      <c r="A298" s="68"/>
      <c r="B298" s="105">
        <v>36</v>
      </c>
      <c r="C298" s="69"/>
      <c r="D298" s="83" t="s">
        <v>80</v>
      </c>
      <c r="E298" s="88">
        <f>E299</f>
        <v>10000</v>
      </c>
      <c r="F298" s="88">
        <v>10000</v>
      </c>
      <c r="G298" s="88">
        <v>10000</v>
      </c>
    </row>
    <row r="299" spans="1:7" ht="14.25">
      <c r="A299" s="68"/>
      <c r="B299" s="69"/>
      <c r="C299" s="69">
        <v>366</v>
      </c>
      <c r="D299" s="87" t="s">
        <v>81</v>
      </c>
      <c r="E299" s="75">
        <v>10000</v>
      </c>
      <c r="F299" s="75"/>
      <c r="G299" s="75"/>
    </row>
    <row r="300" spans="1:7" ht="19.5" customHeight="1">
      <c r="A300" s="375"/>
      <c r="B300" s="376"/>
      <c r="C300" s="376"/>
      <c r="D300" s="377" t="s">
        <v>145</v>
      </c>
      <c r="E300" s="378">
        <f>E302</f>
        <v>4000</v>
      </c>
      <c r="F300" s="378">
        <f>F302</f>
        <v>4000</v>
      </c>
      <c r="G300" s="378">
        <f>G302</f>
        <v>4000</v>
      </c>
    </row>
    <row r="301" spans="1:7" ht="14.25">
      <c r="A301" s="68"/>
      <c r="B301" s="69"/>
      <c r="C301" s="69"/>
      <c r="D301" s="162" t="s">
        <v>116</v>
      </c>
      <c r="E301" s="100">
        <v>4000</v>
      </c>
      <c r="F301" s="88"/>
      <c r="G301" s="88"/>
    </row>
    <row r="302" spans="1:7" ht="14.25">
      <c r="A302" s="104">
        <v>3</v>
      </c>
      <c r="B302" s="69"/>
      <c r="C302" s="69"/>
      <c r="D302" s="83" t="s">
        <v>30</v>
      </c>
      <c r="E302" s="88">
        <f>E303</f>
        <v>4000</v>
      </c>
      <c r="F302" s="88">
        <f>F303</f>
        <v>4000</v>
      </c>
      <c r="G302" s="88">
        <f>G303</f>
        <v>4000</v>
      </c>
    </row>
    <row r="303" spans="1:7" ht="14.25">
      <c r="A303" s="68"/>
      <c r="B303" s="105">
        <v>37</v>
      </c>
      <c r="C303" s="69"/>
      <c r="D303" s="83" t="s">
        <v>79</v>
      </c>
      <c r="E303" s="88">
        <f>E304</f>
        <v>4000</v>
      </c>
      <c r="F303" s="88">
        <v>4000</v>
      </c>
      <c r="G303" s="88">
        <v>4000</v>
      </c>
    </row>
    <row r="304" spans="1:7" ht="14.25">
      <c r="A304" s="68"/>
      <c r="B304" s="69"/>
      <c r="C304" s="69">
        <v>372</v>
      </c>
      <c r="D304" s="87" t="s">
        <v>43</v>
      </c>
      <c r="E304" s="75">
        <v>4000</v>
      </c>
      <c r="F304" s="75"/>
      <c r="G304" s="75"/>
    </row>
    <row r="305" spans="1:7" ht="24.75" customHeight="1">
      <c r="A305" s="68"/>
      <c r="B305" s="69"/>
      <c r="C305" s="69"/>
      <c r="D305" s="74" t="s">
        <v>69</v>
      </c>
      <c r="E305" s="75"/>
      <c r="F305" s="75"/>
      <c r="G305" s="75"/>
    </row>
    <row r="306" spans="1:7" ht="23.25" customHeight="1">
      <c r="A306" s="380"/>
      <c r="B306" s="381"/>
      <c r="C306" s="381"/>
      <c r="D306" s="382" t="s">
        <v>105</v>
      </c>
      <c r="E306" s="383">
        <f>E307+E312+E317+E322</f>
        <v>99000</v>
      </c>
      <c r="F306" s="383">
        <f>F307+F312+F317+F322</f>
        <v>93000</v>
      </c>
      <c r="G306" s="383">
        <f>G307+G312+G317+G322</f>
        <v>93000</v>
      </c>
    </row>
    <row r="307" spans="1:7" ht="18.75" customHeight="1">
      <c r="A307" s="384"/>
      <c r="B307" s="385"/>
      <c r="C307" s="385"/>
      <c r="D307" s="386" t="s">
        <v>110</v>
      </c>
      <c r="E307" s="387">
        <f>E309</f>
        <v>20000</v>
      </c>
      <c r="F307" s="387">
        <f>F309</f>
        <v>20000</v>
      </c>
      <c r="G307" s="387">
        <f>G309</f>
        <v>20000</v>
      </c>
    </row>
    <row r="308" spans="1:7" ht="14.25">
      <c r="A308" s="68"/>
      <c r="B308" s="69"/>
      <c r="C308" s="69"/>
      <c r="D308" s="162" t="s">
        <v>116</v>
      </c>
      <c r="E308" s="100">
        <v>20000</v>
      </c>
      <c r="F308" s="88"/>
      <c r="G308" s="88"/>
    </row>
    <row r="309" spans="1:7" ht="14.25">
      <c r="A309" s="104">
        <v>3</v>
      </c>
      <c r="B309" s="69"/>
      <c r="C309" s="69"/>
      <c r="D309" s="83" t="s">
        <v>30</v>
      </c>
      <c r="E309" s="88">
        <f>E310</f>
        <v>20000</v>
      </c>
      <c r="F309" s="88">
        <f>F310</f>
        <v>20000</v>
      </c>
      <c r="G309" s="88">
        <f>G310</f>
        <v>20000</v>
      </c>
    </row>
    <row r="310" spans="1:7" ht="14.25">
      <c r="A310" s="68"/>
      <c r="B310" s="105">
        <v>37</v>
      </c>
      <c r="C310" s="69"/>
      <c r="D310" s="83" t="s">
        <v>70</v>
      </c>
      <c r="E310" s="88">
        <f>E311</f>
        <v>20000</v>
      </c>
      <c r="F310" s="88">
        <v>20000</v>
      </c>
      <c r="G310" s="88">
        <v>20000</v>
      </c>
    </row>
    <row r="311" spans="1:7" ht="14.25">
      <c r="A311" s="68"/>
      <c r="B311" s="69"/>
      <c r="C311" s="69">
        <v>372</v>
      </c>
      <c r="D311" s="87" t="s">
        <v>42</v>
      </c>
      <c r="E311" s="75">
        <v>20000</v>
      </c>
      <c r="F311" s="75"/>
      <c r="G311" s="75"/>
    </row>
    <row r="312" spans="1:7" ht="27.75" customHeight="1">
      <c r="A312" s="388"/>
      <c r="B312" s="385"/>
      <c r="C312" s="385"/>
      <c r="D312" s="386" t="s">
        <v>109</v>
      </c>
      <c r="E312" s="387">
        <f>E314</f>
        <v>3000</v>
      </c>
      <c r="F312" s="387">
        <f>F314</f>
        <v>3000</v>
      </c>
      <c r="G312" s="387">
        <f>G314</f>
        <v>3000</v>
      </c>
    </row>
    <row r="313" spans="1:7" ht="14.25">
      <c r="A313" s="68"/>
      <c r="B313" s="69"/>
      <c r="C313" s="69"/>
      <c r="D313" s="162" t="s">
        <v>116</v>
      </c>
      <c r="E313" s="100">
        <v>3000</v>
      </c>
      <c r="F313" s="88"/>
      <c r="G313" s="88"/>
    </row>
    <row r="314" spans="1:7" ht="14.25">
      <c r="A314" s="104">
        <v>3</v>
      </c>
      <c r="B314" s="69"/>
      <c r="C314" s="69"/>
      <c r="D314" s="83" t="s">
        <v>30</v>
      </c>
      <c r="E314" s="88">
        <f>E315</f>
        <v>3000</v>
      </c>
      <c r="F314" s="88">
        <f>F315</f>
        <v>3000</v>
      </c>
      <c r="G314" s="88">
        <f>G315</f>
        <v>3000</v>
      </c>
    </row>
    <row r="315" spans="1:7" ht="14.25">
      <c r="A315" s="68"/>
      <c r="B315" s="105">
        <v>37</v>
      </c>
      <c r="C315" s="69"/>
      <c r="D315" s="83" t="s">
        <v>70</v>
      </c>
      <c r="E315" s="88">
        <f>E316</f>
        <v>3000</v>
      </c>
      <c r="F315" s="88">
        <v>3000</v>
      </c>
      <c r="G315" s="88">
        <v>3000</v>
      </c>
    </row>
    <row r="316" spans="1:7" ht="14.25">
      <c r="A316" s="68"/>
      <c r="B316" s="69"/>
      <c r="C316" s="69">
        <v>372</v>
      </c>
      <c r="D316" s="87" t="s">
        <v>42</v>
      </c>
      <c r="E316" s="75">
        <v>3000</v>
      </c>
      <c r="F316" s="75"/>
      <c r="G316" s="75"/>
    </row>
    <row r="317" spans="1:7" ht="24" customHeight="1">
      <c r="A317" s="384"/>
      <c r="B317" s="385"/>
      <c r="C317" s="385"/>
      <c r="D317" s="386" t="s">
        <v>108</v>
      </c>
      <c r="E317" s="387">
        <f>E319</f>
        <v>30000</v>
      </c>
      <c r="F317" s="387">
        <f>F319</f>
        <v>30000</v>
      </c>
      <c r="G317" s="387">
        <f>G319</f>
        <v>30000</v>
      </c>
    </row>
    <row r="318" spans="1:7" ht="14.25">
      <c r="A318" s="68"/>
      <c r="B318" s="69"/>
      <c r="C318" s="69"/>
      <c r="D318" s="162" t="s">
        <v>116</v>
      </c>
      <c r="E318" s="100">
        <v>30000</v>
      </c>
      <c r="F318" s="88"/>
      <c r="G318" s="88"/>
    </row>
    <row r="319" spans="1:7" ht="14.25">
      <c r="A319" s="104">
        <v>3</v>
      </c>
      <c r="B319" s="69"/>
      <c r="C319" s="69"/>
      <c r="D319" s="83" t="s">
        <v>30</v>
      </c>
      <c r="E319" s="88">
        <f>E320</f>
        <v>30000</v>
      </c>
      <c r="F319" s="88">
        <f>F320</f>
        <v>30000</v>
      </c>
      <c r="G319" s="88">
        <f>G320</f>
        <v>30000</v>
      </c>
    </row>
    <row r="320" spans="1:7" ht="14.25">
      <c r="A320" s="68"/>
      <c r="B320" s="105">
        <v>37</v>
      </c>
      <c r="C320" s="69"/>
      <c r="D320" s="83" t="s">
        <v>70</v>
      </c>
      <c r="E320" s="88">
        <f>E321</f>
        <v>30000</v>
      </c>
      <c r="F320" s="88">
        <v>30000</v>
      </c>
      <c r="G320" s="88">
        <v>30000</v>
      </c>
    </row>
    <row r="321" spans="1:7" ht="14.25">
      <c r="A321" s="68"/>
      <c r="B321" s="69"/>
      <c r="C321" s="69">
        <v>372</v>
      </c>
      <c r="D321" s="87" t="s">
        <v>42</v>
      </c>
      <c r="E321" s="75">
        <v>30000</v>
      </c>
      <c r="F321" s="75"/>
      <c r="G321" s="75"/>
    </row>
    <row r="322" spans="1:7" ht="19.5" customHeight="1">
      <c r="A322" s="384"/>
      <c r="B322" s="385"/>
      <c r="C322" s="385"/>
      <c r="D322" s="386" t="s">
        <v>107</v>
      </c>
      <c r="E322" s="387">
        <f>E324</f>
        <v>46000</v>
      </c>
      <c r="F322" s="387">
        <f>F324</f>
        <v>40000</v>
      </c>
      <c r="G322" s="387">
        <f>G324</f>
        <v>40000</v>
      </c>
    </row>
    <row r="323" spans="1:7" ht="14.25">
      <c r="A323" s="68"/>
      <c r="B323" s="69"/>
      <c r="C323" s="69"/>
      <c r="D323" s="162" t="s">
        <v>116</v>
      </c>
      <c r="E323" s="100">
        <v>46000</v>
      </c>
      <c r="F323" s="88"/>
      <c r="G323" s="88"/>
    </row>
    <row r="324" spans="1:7" ht="14.25">
      <c r="A324" s="104">
        <v>3</v>
      </c>
      <c r="B324" s="69"/>
      <c r="C324" s="69"/>
      <c r="D324" s="83" t="s">
        <v>30</v>
      </c>
      <c r="E324" s="88">
        <f>E325+E327</f>
        <v>46000</v>
      </c>
      <c r="F324" s="88">
        <f>F325+F327</f>
        <v>40000</v>
      </c>
      <c r="G324" s="88">
        <f>G325+G327</f>
        <v>40000</v>
      </c>
    </row>
    <row r="325" spans="1:7" ht="14.25">
      <c r="A325" s="68"/>
      <c r="B325" s="105">
        <v>37</v>
      </c>
      <c r="C325" s="69"/>
      <c r="D325" s="83" t="s">
        <v>70</v>
      </c>
      <c r="E325" s="88">
        <f>E326</f>
        <v>30000</v>
      </c>
      <c r="F325" s="88">
        <v>30000</v>
      </c>
      <c r="G325" s="88">
        <v>30000</v>
      </c>
    </row>
    <row r="326" spans="1:7" ht="14.25">
      <c r="A326" s="68"/>
      <c r="B326" s="69"/>
      <c r="C326" s="69">
        <v>372</v>
      </c>
      <c r="D326" s="87" t="s">
        <v>82</v>
      </c>
      <c r="E326" s="75">
        <v>30000</v>
      </c>
      <c r="F326" s="75"/>
      <c r="G326" s="75"/>
    </row>
    <row r="327" spans="1:7" ht="14.25">
      <c r="A327" s="68"/>
      <c r="B327" s="105">
        <v>38</v>
      </c>
      <c r="C327" s="69"/>
      <c r="D327" s="83" t="s">
        <v>44</v>
      </c>
      <c r="E327" s="88">
        <f>E328</f>
        <v>16000</v>
      </c>
      <c r="F327" s="88">
        <v>10000</v>
      </c>
      <c r="G327" s="88">
        <v>10000</v>
      </c>
    </row>
    <row r="328" spans="1:7" ht="14.25">
      <c r="A328" s="68"/>
      <c r="B328" s="69"/>
      <c r="C328" s="69">
        <v>381</v>
      </c>
      <c r="D328" s="87" t="s">
        <v>45</v>
      </c>
      <c r="E328" s="75">
        <v>16000</v>
      </c>
      <c r="F328" s="75"/>
      <c r="G328" s="75"/>
    </row>
    <row r="329" spans="1:7" ht="14.25">
      <c r="A329" s="94"/>
      <c r="B329" s="95"/>
      <c r="C329" s="95"/>
      <c r="D329" s="74" t="s">
        <v>67</v>
      </c>
      <c r="E329" s="101"/>
      <c r="F329" s="101"/>
      <c r="G329" s="101"/>
    </row>
    <row r="330" spans="1:7" ht="24.75" customHeight="1">
      <c r="A330" s="389"/>
      <c r="B330" s="390"/>
      <c r="C330" s="390"/>
      <c r="D330" s="391" t="s">
        <v>106</v>
      </c>
      <c r="E330" s="392">
        <f>E331</f>
        <v>10000</v>
      </c>
      <c r="F330" s="392">
        <f>F331</f>
        <v>10000</v>
      </c>
      <c r="G330" s="392">
        <f>G331</f>
        <v>10000</v>
      </c>
    </row>
    <row r="331" spans="1:7" ht="18" customHeight="1">
      <c r="A331" s="393"/>
      <c r="B331" s="394"/>
      <c r="C331" s="394"/>
      <c r="D331" s="395" t="s">
        <v>111</v>
      </c>
      <c r="E331" s="396">
        <f>SUM(E333)</f>
        <v>10000</v>
      </c>
      <c r="F331" s="396">
        <f>SUM(F333)</f>
        <v>10000</v>
      </c>
      <c r="G331" s="396">
        <f>SUM(G333)</f>
        <v>10000</v>
      </c>
    </row>
    <row r="332" spans="1:7" ht="14.25">
      <c r="A332" s="68"/>
      <c r="B332" s="69"/>
      <c r="C332" s="69"/>
      <c r="D332" s="162" t="s">
        <v>116</v>
      </c>
      <c r="E332" s="100">
        <v>10000</v>
      </c>
      <c r="F332" s="88"/>
      <c r="G332" s="88"/>
    </row>
    <row r="333" spans="1:7" ht="14.25">
      <c r="A333" s="104">
        <v>3</v>
      </c>
      <c r="B333" s="69"/>
      <c r="C333" s="69"/>
      <c r="D333" s="83" t="s">
        <v>30</v>
      </c>
      <c r="E333" s="88">
        <f>E334</f>
        <v>10000</v>
      </c>
      <c r="F333" s="88">
        <f>F334</f>
        <v>10000</v>
      </c>
      <c r="G333" s="88">
        <f>G334</f>
        <v>10000</v>
      </c>
    </row>
    <row r="334" spans="1:7" ht="14.25">
      <c r="A334" s="68"/>
      <c r="B334" s="105">
        <v>38</v>
      </c>
      <c r="C334" s="69"/>
      <c r="D334" s="83" t="s">
        <v>44</v>
      </c>
      <c r="E334" s="88">
        <f>E335</f>
        <v>10000</v>
      </c>
      <c r="F334" s="88">
        <v>10000</v>
      </c>
      <c r="G334" s="88">
        <v>10000</v>
      </c>
    </row>
    <row r="335" spans="1:7" ht="14.25">
      <c r="A335" s="68"/>
      <c r="B335" s="69"/>
      <c r="C335" s="69">
        <v>381</v>
      </c>
      <c r="D335" s="87" t="s">
        <v>45</v>
      </c>
      <c r="E335" s="75">
        <v>10000</v>
      </c>
      <c r="F335" s="75"/>
      <c r="G335" s="75"/>
    </row>
    <row r="336" spans="1:7" ht="23.25" customHeight="1">
      <c r="A336" s="68"/>
      <c r="B336" s="69"/>
      <c r="C336" s="69"/>
      <c r="D336" s="74" t="s">
        <v>71</v>
      </c>
      <c r="E336" s="75"/>
      <c r="F336" s="75"/>
      <c r="G336" s="75"/>
    </row>
    <row r="337" spans="1:7" ht="18.75" customHeight="1">
      <c r="A337" s="397"/>
      <c r="B337" s="398"/>
      <c r="C337" s="398"/>
      <c r="D337" s="399" t="s">
        <v>112</v>
      </c>
      <c r="E337" s="400">
        <f>E338</f>
        <v>127000</v>
      </c>
      <c r="F337" s="400">
        <f>F338</f>
        <v>87000</v>
      </c>
      <c r="G337" s="400">
        <f>G338</f>
        <v>87000</v>
      </c>
    </row>
    <row r="338" spans="1:7" ht="17.25" customHeight="1">
      <c r="A338" s="349"/>
      <c r="B338" s="350"/>
      <c r="C338" s="350"/>
      <c r="D338" s="401" t="s">
        <v>113</v>
      </c>
      <c r="E338" s="351">
        <f>E340</f>
        <v>127000</v>
      </c>
      <c r="F338" s="351">
        <f>F340</f>
        <v>87000</v>
      </c>
      <c r="G338" s="351">
        <f>G340</f>
        <v>87000</v>
      </c>
    </row>
    <row r="339" spans="1:7" ht="14.25">
      <c r="A339" s="68"/>
      <c r="B339" s="69"/>
      <c r="C339" s="69"/>
      <c r="D339" s="162" t="s">
        <v>116</v>
      </c>
      <c r="E339" s="403">
        <v>127000</v>
      </c>
      <c r="F339" s="43"/>
      <c r="G339" s="43"/>
    </row>
    <row r="340" spans="1:7" ht="14.25">
      <c r="A340" s="104">
        <v>3</v>
      </c>
      <c r="B340" s="69"/>
      <c r="C340" s="69"/>
      <c r="D340" s="83" t="s">
        <v>30</v>
      </c>
      <c r="E340" s="88">
        <f>E341+E345</f>
        <v>127000</v>
      </c>
      <c r="F340" s="88">
        <f>F341+F345</f>
        <v>87000</v>
      </c>
      <c r="G340" s="88">
        <f>G341+G345</f>
        <v>87000</v>
      </c>
    </row>
    <row r="341" spans="1:7" ht="14.25">
      <c r="A341" s="68"/>
      <c r="B341" s="105">
        <v>32</v>
      </c>
      <c r="C341" s="69"/>
      <c r="D341" s="83" t="s">
        <v>35</v>
      </c>
      <c r="E341" s="88">
        <f>E342+E343+E344</f>
        <v>22000</v>
      </c>
      <c r="F341" s="88">
        <v>22000</v>
      </c>
      <c r="G341" s="88">
        <v>22000</v>
      </c>
    </row>
    <row r="342" spans="1:7" ht="14.25">
      <c r="A342" s="68"/>
      <c r="B342" s="105"/>
      <c r="C342" s="69">
        <v>322</v>
      </c>
      <c r="D342" s="87" t="s">
        <v>37</v>
      </c>
      <c r="E342" s="100">
        <v>5000</v>
      </c>
      <c r="F342" s="88"/>
      <c r="G342" s="88"/>
    </row>
    <row r="343" spans="1:7" ht="14.25">
      <c r="A343" s="68"/>
      <c r="B343" s="69"/>
      <c r="C343" s="69">
        <v>323</v>
      </c>
      <c r="D343" s="87" t="s">
        <v>38</v>
      </c>
      <c r="E343" s="100">
        <v>15000</v>
      </c>
      <c r="F343" s="75"/>
      <c r="G343" s="75"/>
    </row>
    <row r="344" spans="1:7" ht="14.25">
      <c r="A344" s="104"/>
      <c r="B344" s="69"/>
      <c r="C344" s="69">
        <v>329</v>
      </c>
      <c r="D344" s="87" t="s">
        <v>39</v>
      </c>
      <c r="E344" s="75">
        <v>2000</v>
      </c>
      <c r="F344" s="75"/>
      <c r="G344" s="75"/>
    </row>
    <row r="345" spans="1:7" ht="14.25">
      <c r="A345" s="68"/>
      <c r="B345" s="105">
        <v>38</v>
      </c>
      <c r="C345" s="69"/>
      <c r="D345" s="106" t="s">
        <v>44</v>
      </c>
      <c r="E345" s="88">
        <f>E346</f>
        <v>105000</v>
      </c>
      <c r="F345" s="88">
        <v>65000</v>
      </c>
      <c r="G345" s="88">
        <v>65000</v>
      </c>
    </row>
    <row r="346" spans="1:7" ht="14.25">
      <c r="A346" s="68"/>
      <c r="B346" s="105"/>
      <c r="C346" s="69">
        <v>381</v>
      </c>
      <c r="D346" s="99" t="s">
        <v>45</v>
      </c>
      <c r="E346" s="75">
        <v>105000</v>
      </c>
      <c r="F346" s="75"/>
      <c r="G346" s="75"/>
    </row>
    <row r="347" spans="1:7" ht="18" customHeight="1">
      <c r="A347" s="359"/>
      <c r="B347" s="360"/>
      <c r="C347" s="360"/>
      <c r="D347" s="361" t="s">
        <v>114</v>
      </c>
      <c r="E347" s="362">
        <f>E348</f>
        <v>15000</v>
      </c>
      <c r="F347" s="362">
        <f>F348</f>
        <v>15000</v>
      </c>
      <c r="G347" s="362">
        <f>G348</f>
        <v>15000</v>
      </c>
    </row>
    <row r="348" spans="1:7" ht="14.25">
      <c r="A348" s="352"/>
      <c r="B348" s="353"/>
      <c r="C348" s="353"/>
      <c r="D348" s="402" t="s">
        <v>115</v>
      </c>
      <c r="E348" s="354">
        <f>E350</f>
        <v>15000</v>
      </c>
      <c r="F348" s="354">
        <f>F350</f>
        <v>15000</v>
      </c>
      <c r="G348" s="354">
        <f>G350</f>
        <v>15000</v>
      </c>
    </row>
    <row r="349" spans="1:7" ht="14.25">
      <c r="A349" s="68"/>
      <c r="B349" s="69"/>
      <c r="C349" s="69"/>
      <c r="D349" s="162" t="s">
        <v>116</v>
      </c>
      <c r="E349" s="403">
        <v>15000</v>
      </c>
      <c r="F349" s="43"/>
      <c r="G349" s="43"/>
    </row>
    <row r="350" spans="1:7" ht="14.25">
      <c r="A350" s="104">
        <v>3</v>
      </c>
      <c r="B350" s="69"/>
      <c r="C350" s="69"/>
      <c r="D350" s="83" t="s">
        <v>30</v>
      </c>
      <c r="E350" s="88">
        <f>E351</f>
        <v>15000</v>
      </c>
      <c r="F350" s="88">
        <f>F351</f>
        <v>15000</v>
      </c>
      <c r="G350" s="88">
        <f>G351</f>
        <v>15000</v>
      </c>
    </row>
    <row r="351" spans="1:7" ht="14.25">
      <c r="A351" s="68"/>
      <c r="B351" s="105">
        <v>38</v>
      </c>
      <c r="C351" s="69"/>
      <c r="D351" s="106" t="s">
        <v>44</v>
      </c>
      <c r="E351" s="88">
        <f>E352</f>
        <v>15000</v>
      </c>
      <c r="F351" s="88">
        <v>15000</v>
      </c>
      <c r="G351" s="88">
        <v>15000</v>
      </c>
    </row>
    <row r="352" spans="1:7" ht="14.25">
      <c r="A352" s="68"/>
      <c r="B352" s="105"/>
      <c r="C352" s="69">
        <v>381</v>
      </c>
      <c r="D352" s="99" t="s">
        <v>45</v>
      </c>
      <c r="E352" s="75">
        <v>15000</v>
      </c>
      <c r="F352" s="75"/>
      <c r="G352" s="75"/>
    </row>
    <row r="353" spans="1:7" ht="14.25">
      <c r="A353" s="111"/>
      <c r="B353" s="113"/>
      <c r="C353" s="112"/>
      <c r="D353" s="111"/>
      <c r="E353" s="107"/>
      <c r="F353" s="107"/>
      <c r="G353" s="107"/>
    </row>
    <row r="354" spans="1:7" ht="14.25">
      <c r="A354" s="110"/>
      <c r="B354" s="108"/>
      <c r="C354" s="109"/>
      <c r="D354" s="111"/>
      <c r="E354" s="107"/>
      <c r="F354" s="107"/>
      <c r="G354" s="107"/>
    </row>
    <row r="355" spans="1:13" ht="15">
      <c r="A355" s="115" t="s">
        <v>73</v>
      </c>
      <c r="B355" s="114"/>
      <c r="C355" s="114"/>
      <c r="D355" s="114"/>
      <c r="E355" s="411"/>
      <c r="F355" s="411"/>
      <c r="G355" s="411"/>
      <c r="H355" s="114"/>
      <c r="I355" s="114"/>
      <c r="J355" s="114"/>
      <c r="K355" s="114"/>
      <c r="L355" s="114"/>
      <c r="M355" s="114"/>
    </row>
    <row r="356" spans="1:13" ht="15">
      <c r="A356" s="412"/>
      <c r="B356" s="413"/>
      <c r="C356" s="414"/>
      <c r="D356" s="114"/>
      <c r="E356" s="411"/>
      <c r="F356" s="411"/>
      <c r="G356" s="411"/>
      <c r="H356" s="114"/>
      <c r="I356" s="114"/>
      <c r="J356" s="114"/>
      <c r="K356" s="114"/>
      <c r="L356" s="114"/>
      <c r="M356" s="114"/>
    </row>
    <row r="357" spans="1:13" ht="15">
      <c r="A357" s="114"/>
      <c r="B357" s="415"/>
      <c r="C357" s="416"/>
      <c r="D357" s="445" t="s">
        <v>72</v>
      </c>
      <c r="E357" s="445"/>
      <c r="F357" s="445"/>
      <c r="G357" s="445"/>
      <c r="H357" s="445"/>
      <c r="I357" s="114"/>
      <c r="J357" s="114"/>
      <c r="K357" s="114"/>
      <c r="L357" s="114"/>
      <c r="M357" s="114"/>
    </row>
    <row r="358" spans="1:13" ht="6.75" customHeight="1">
      <c r="A358" s="114"/>
      <c r="B358" s="415"/>
      <c r="C358" s="416"/>
      <c r="D358" s="115"/>
      <c r="E358" s="411"/>
      <c r="F358" s="115"/>
      <c r="G358" s="411"/>
      <c r="H358" s="114"/>
      <c r="I358" s="114"/>
      <c r="J358" s="114"/>
      <c r="K358" s="114"/>
      <c r="L358" s="114"/>
      <c r="M358" s="114"/>
    </row>
    <row r="359" spans="1:13" ht="20.25" customHeight="1">
      <c r="A359" s="447" t="s">
        <v>193</v>
      </c>
      <c r="B359" s="447"/>
      <c r="C359" s="447"/>
      <c r="D359" s="447"/>
      <c r="E359" s="447"/>
      <c r="F359" s="447"/>
      <c r="G359" s="447"/>
      <c r="H359" s="447"/>
      <c r="I359" s="447"/>
      <c r="J359" s="447"/>
      <c r="K359" s="447"/>
      <c r="L359" s="447"/>
      <c r="M359" s="447"/>
    </row>
    <row r="360" spans="1:13" ht="15">
      <c r="A360" s="417"/>
      <c r="B360" s="415"/>
      <c r="C360" s="415"/>
      <c r="D360" s="114"/>
      <c r="E360" s="411"/>
      <c r="F360" s="411"/>
      <c r="G360" s="411"/>
      <c r="H360" s="114"/>
      <c r="I360" s="114"/>
      <c r="J360" s="114"/>
      <c r="K360" s="114"/>
      <c r="L360" s="114"/>
      <c r="M360" s="114"/>
    </row>
    <row r="361" spans="1:13" ht="15">
      <c r="A361" s="114" t="s">
        <v>168</v>
      </c>
      <c r="B361" s="114"/>
      <c r="C361" s="114"/>
      <c r="D361" s="114"/>
      <c r="E361" s="411"/>
      <c r="F361" s="411"/>
      <c r="G361" s="411"/>
      <c r="H361" s="114"/>
      <c r="I361" s="114"/>
      <c r="J361" s="114"/>
      <c r="K361" s="114"/>
      <c r="L361" s="114"/>
      <c r="M361" s="114"/>
    </row>
    <row r="362" spans="1:13" ht="15">
      <c r="A362" s="114" t="s">
        <v>154</v>
      </c>
      <c r="B362" s="114"/>
      <c r="C362" s="114"/>
      <c r="D362" s="114"/>
      <c r="E362" s="411"/>
      <c r="F362" s="411"/>
      <c r="G362" s="411"/>
      <c r="H362" s="114"/>
      <c r="I362" s="114"/>
      <c r="J362" s="114"/>
      <c r="K362" s="114"/>
      <c r="L362" s="114"/>
      <c r="M362" s="114"/>
    </row>
    <row r="363" spans="1:13" ht="15">
      <c r="A363" s="114" t="s">
        <v>194</v>
      </c>
      <c r="B363" s="114"/>
      <c r="C363" s="114"/>
      <c r="D363" s="114"/>
      <c r="E363" s="411"/>
      <c r="F363" s="411"/>
      <c r="G363" s="411"/>
      <c r="H363" s="114"/>
      <c r="I363" s="114"/>
      <c r="J363" s="114"/>
      <c r="K363" s="114"/>
      <c r="L363" s="114"/>
      <c r="M363" s="114"/>
    </row>
    <row r="364" spans="1:13" ht="15">
      <c r="A364" s="417"/>
      <c r="B364" s="415"/>
      <c r="C364" s="415"/>
      <c r="D364" s="114"/>
      <c r="E364" s="115"/>
      <c r="F364" s="115" t="s">
        <v>196</v>
      </c>
      <c r="G364" s="411"/>
      <c r="H364" s="114"/>
      <c r="I364" s="114"/>
      <c r="J364" s="114"/>
      <c r="K364" s="114"/>
      <c r="L364" s="114"/>
      <c r="M364" s="114"/>
    </row>
    <row r="365" spans="1:13" ht="15">
      <c r="A365" s="417"/>
      <c r="B365" s="415"/>
      <c r="C365" s="415"/>
      <c r="D365" s="114"/>
      <c r="E365" s="114"/>
      <c r="F365" s="114" t="s">
        <v>197</v>
      </c>
      <c r="G365" s="411"/>
      <c r="H365" s="114"/>
      <c r="I365" s="114"/>
      <c r="J365" s="114"/>
      <c r="K365" s="114"/>
      <c r="L365" s="114"/>
      <c r="M365" s="114"/>
    </row>
    <row r="366" spans="1:13" ht="15">
      <c r="A366" s="417"/>
      <c r="B366" s="415"/>
      <c r="C366" s="415"/>
      <c r="D366" s="114"/>
      <c r="E366" s="411"/>
      <c r="F366" s="411"/>
      <c r="G366" s="411"/>
      <c r="H366" s="114"/>
      <c r="I366" s="114"/>
      <c r="J366" s="114"/>
      <c r="K366" s="114"/>
      <c r="L366" s="114"/>
      <c r="M366" s="114"/>
    </row>
    <row r="367" spans="1:13" ht="15">
      <c r="A367" s="417"/>
      <c r="B367" s="415"/>
      <c r="C367" s="415"/>
      <c r="D367" s="114"/>
      <c r="E367" s="411"/>
      <c r="F367" s="411"/>
      <c r="G367" s="411"/>
      <c r="H367" s="114"/>
      <c r="I367" s="114"/>
      <c r="J367" s="114"/>
      <c r="K367" s="114"/>
      <c r="L367" s="114"/>
      <c r="M367" s="114"/>
    </row>
  </sheetData>
  <sheetProtection selectLockedCells="1" selectUnlockedCells="1"/>
  <mergeCells count="4">
    <mergeCell ref="D2:F2"/>
    <mergeCell ref="A3:H3"/>
    <mergeCell ref="D357:H357"/>
    <mergeCell ref="A359:M359"/>
  </mergeCells>
  <printOptions/>
  <pageMargins left="0.6097222222222223" right="0.22013888888888888" top="0.4097222222222222" bottom="0.20972222222222223" header="0.5118055555555555" footer="0.5118055555555555"/>
  <pageSetup fitToHeight="0" fitToWidth="1" horizontalDpi="300" verticalDpi="300" orientation="portrait" paperSize="9" scale="78" r:id="rId1"/>
  <rowBreaks count="6" manualBreakCount="6">
    <brk id="57" max="6" man="1"/>
    <brk id="113" max="6" man="1"/>
    <brk id="167" max="6" man="1"/>
    <brk id="219" max="6" man="1"/>
    <brk id="269" max="6" man="1"/>
    <brk id="3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Računovostvo</dc:creator>
  <cp:keywords/>
  <dc:description/>
  <cp:lastModifiedBy>Računovostvo</cp:lastModifiedBy>
  <cp:lastPrinted>2021-12-22T13:27:01Z</cp:lastPrinted>
  <dcterms:created xsi:type="dcterms:W3CDTF">2016-12-07T13:41:00Z</dcterms:created>
  <dcterms:modified xsi:type="dcterms:W3CDTF">2021-12-23T08:20:29Z</dcterms:modified>
  <cp:category/>
  <cp:version/>
  <cp:contentType/>
  <cp:contentStatus/>
</cp:coreProperties>
</file>