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1-OPĆINA JUO\1- 2023 ARHIVA\17. sjednica\Usvojeno\Za objavu u SGKKŽ\"/>
    </mc:Choice>
  </mc:AlternateContent>
  <xr:revisionPtr revIDLastSave="0" documentId="13_ncr:1_{FC361E1D-937A-43CE-8668-947A752B94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6" r:id="rId1"/>
    <sheet name=" Račun prihoda i rashoda" sheetId="3" r:id="rId2"/>
    <sheet name="Prihodi i rashodi po izvorima" sheetId="10" r:id="rId3"/>
    <sheet name="Rashodi prema funkcijskoj kl" sheetId="5" r:id="rId4"/>
    <sheet name="Račun financiranja" sheetId="6" r:id="rId5"/>
    <sheet name="Račun financiranja po izvorima" sheetId="11" r:id="rId6"/>
    <sheet name="POSEBNI DIO" sheetId="7" r:id="rId7"/>
    <sheet name="Završna odredba" sheetId="2" r:id="rId8"/>
  </sheets>
  <definedNames>
    <definedName name="_xlnm.Print_Area" localSheetId="0">SAŽETAK!$A$1:$J$42</definedName>
    <definedName name="_xlnm.Print_Area" localSheetId="7">'Završna odredba'!$A$1:$P$16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D22" i="3" s="1"/>
  <c r="C107" i="7"/>
  <c r="C6" i="7"/>
  <c r="C15" i="7"/>
  <c r="B30" i="5"/>
  <c r="B25" i="5"/>
  <c r="B20" i="5"/>
  <c r="B12" i="5"/>
  <c r="B6" i="5"/>
  <c r="B5" i="5" s="1"/>
  <c r="F24" i="10"/>
  <c r="E24" i="10"/>
  <c r="D24" i="10"/>
  <c r="C24" i="10"/>
  <c r="H22" i="3"/>
  <c r="G22" i="3"/>
  <c r="F22" i="3"/>
  <c r="E22" i="3"/>
  <c r="B29" i="10"/>
  <c r="B24" i="10" s="1"/>
  <c r="C421" i="7"/>
  <c r="C354" i="7"/>
  <c r="C347" i="7"/>
  <c r="C324" i="7"/>
  <c r="C105" i="7"/>
  <c r="C104" i="7"/>
  <c r="C103" i="7"/>
  <c r="C102" i="7"/>
  <c r="C101" i="7"/>
  <c r="C401" i="7"/>
  <c r="C400" i="7"/>
  <c r="C264" i="7"/>
  <c r="C235" i="7"/>
  <c r="C179" i="7"/>
  <c r="C156" i="7"/>
  <c r="C139" i="7"/>
  <c r="C132" i="7"/>
  <c r="C13" i="7"/>
  <c r="D8" i="3"/>
  <c r="C131" i="7" l="1"/>
  <c r="C100" i="7"/>
  <c r="B12" i="10"/>
  <c r="C8" i="7" l="1"/>
  <c r="C9" i="7"/>
  <c r="C11" i="7" l="1"/>
  <c r="C10" i="7"/>
  <c r="C7" i="7" s="1"/>
  <c r="C12" i="7"/>
  <c r="F42" i="16" l="1"/>
  <c r="G39" i="16" s="1"/>
  <c r="G42" i="16" s="1"/>
  <c r="H39" i="16" s="1"/>
  <c r="H42" i="16" s="1"/>
  <c r="I39" i="16" s="1"/>
  <c r="I42" i="16" s="1"/>
  <c r="J39" i="16" s="1"/>
  <c r="J42" i="16" s="1"/>
  <c r="J26" i="16" l="1"/>
  <c r="I26" i="16"/>
  <c r="H26" i="16"/>
  <c r="G26" i="16"/>
  <c r="F26" i="16"/>
  <c r="J16" i="16"/>
  <c r="I16" i="16"/>
  <c r="H16" i="16"/>
  <c r="G16" i="16"/>
  <c r="J13" i="16"/>
  <c r="I13" i="16"/>
  <c r="H13" i="16"/>
  <c r="G13" i="16"/>
  <c r="J19" i="16" l="1"/>
  <c r="J27" i="16" s="1"/>
  <c r="J33" i="16" s="1"/>
  <c r="J34" i="16" s="1"/>
  <c r="F19" i="16"/>
  <c r="F27" i="16" s="1"/>
  <c r="F33" i="16" s="1"/>
  <c r="G19" i="16"/>
  <c r="G27" i="16" s="1"/>
  <c r="G33" i="16" s="1"/>
  <c r="G34" i="16" s="1"/>
  <c r="I19" i="16"/>
  <c r="I27" i="16" s="1"/>
  <c r="I33" i="16" s="1"/>
  <c r="H19" i="16"/>
  <c r="H27" i="16" l="1"/>
  <c r="H33" i="16" s="1"/>
  <c r="H34" i="16" s="1"/>
  <c r="I34" i="16"/>
  <c r="F34" i="16"/>
</calcChain>
</file>

<file path=xl/sharedStrings.xml><?xml version="1.0" encoding="utf-8"?>
<sst xmlns="http://schemas.openxmlformats.org/spreadsheetml/2006/main" count="1080" uniqueCount="338">
  <si>
    <t>PRIHODI UKUPNO</t>
  </si>
  <si>
    <t>RASHODI UKUPNO</t>
  </si>
  <si>
    <t>NETO FINANCIRANJE</t>
  </si>
  <si>
    <t>Projekcija proračuna
za 2025.</t>
  </si>
  <si>
    <t>Naziv prihoda</t>
  </si>
  <si>
    <t>Razred</t>
  </si>
  <si>
    <t>Skupina</t>
  </si>
  <si>
    <t>Prihodi poslovanja</t>
  </si>
  <si>
    <t>Prihodi od poreza</t>
  </si>
  <si>
    <t>Prihodi od prodaje nefinancijske imovine</t>
  </si>
  <si>
    <t>Prihodi od prodaje neproizvedene dugotrajne imovine</t>
  </si>
  <si>
    <t>Naziv rashoda</t>
  </si>
  <si>
    <t>Rashodi poslovanja</t>
  </si>
  <si>
    <t>Rashodi za zaposlene</t>
  </si>
  <si>
    <t>Rashodi za nabavu nefinancijske imovine</t>
  </si>
  <si>
    <t>01 Opće javne usluge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</si>
  <si>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</si>
  <si>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</si>
  <si>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</si>
  <si>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</si>
  <si>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</si>
  <si>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</si>
  <si>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</si>
  <si>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</si>
  <si>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</si>
  <si>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Primici od zaduživanja</t>
  </si>
  <si>
    <t>Izdaci za otplatu glavnice primljenih kredita i zajmova</t>
  </si>
  <si>
    <t>B) SAŽETAK RAČUNA FINANCIRANJA</t>
  </si>
  <si>
    <t>A) SAŽETAK RAČUNA PRIHODA I RASHODA</t>
  </si>
  <si>
    <t>Rashodi za nabavu proizvedene dugotrajne imovine</t>
  </si>
  <si>
    <t>…</t>
  </si>
  <si>
    <t>Prihodi od imovine</t>
  </si>
  <si>
    <t>Naziv</t>
  </si>
  <si>
    <t>Proračun za 2024.</t>
  </si>
  <si>
    <t>Projekcija proračuna
za 2026.</t>
  </si>
  <si>
    <t>Izvršenje 2022.</t>
  </si>
  <si>
    <t>Plan 2023.</t>
  </si>
  <si>
    <t>EUR</t>
  </si>
  <si>
    <t>Izvršenje 2022.*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</si>
  <si>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</si>
  <si>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</si>
  <si>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</si>
  <si>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</si>
  <si>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</si>
  <si>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</si>
  <si>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 xml:space="preserve">   11 Opći prihodi i primici</t>
  </si>
  <si>
    <t>3 Vlastiti prihodi</t>
  </si>
  <si>
    <t xml:space="preserve">  31 Vlastiti prihodi</t>
  </si>
  <si>
    <t>PRIMICI UKUPNO</t>
  </si>
  <si>
    <t>IZDACI UKUPNO</t>
  </si>
  <si>
    <t>8 Namjenski primici od zaduživanja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</si>
  <si>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</si>
  <si>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</si>
  <si>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</si>
  <si>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</si>
  <si>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</si>
  <si>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</si>
  <si>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   81 Namjenski primici od zaduživanja</t>
  </si>
  <si>
    <t>D) VIŠEGODIŠNJI PLAN URAVNOTEŽENJA</t>
  </si>
  <si>
    <t xml:space="preserve">C) PRENESENI VIŠAK ILI PRENESENI MANJAK </t>
  </si>
  <si>
    <t>RAZLIKA - VIŠAK / MANJAK</t>
  </si>
  <si>
    <t>VIŠAK / MANJAK + NETO FINANCIRANJE</t>
  </si>
  <si>
    <t>VIŠAK / MANJAK + NETO FINANCIRANJE + PRIJENOS VIŠKA / MANJKA IZ PRETHODNE(IH) GODINE - PRIJENOS VIŠKA / MANJKA U SLJEDEĆE RAZDOBLJE</t>
  </si>
  <si>
    <t>PRIJENOS VIŠKA / MANJKA U SLJEDEĆE RAZDOBLJE</t>
  </si>
  <si>
    <t>PRIJENOS VIŠKA / MANJKA IZ PRETHODNE(IH) GODINE</t>
  </si>
  <si>
    <t>VIŠAK / MANJAK TEKUĆE GODINE</t>
  </si>
  <si>
    <t>VIŠAK / MANJAK IZ PRETHODNE(IH) GODINE KOJI ĆE SE RASPOREDITI / POKRITI</t>
  </si>
  <si>
    <t>Pomoći iz inozemstva i od subjekata unutar općeg proračuna</t>
  </si>
  <si>
    <t>Prihodi od upravnih i administrativnih pristojbi, pristojbi po posebnim propisima i naknada</t>
  </si>
  <si>
    <t>Prihodi od prodaje proizvoda i robe te pruženih usluga i prihodi od donacija</t>
  </si>
  <si>
    <t>Kazne, upravne mjere i ostali prihodi</t>
  </si>
  <si>
    <t>Financijski rashodi</t>
  </si>
  <si>
    <t>Pomoći dane u inozemstvo i unutar općeg proračuna</t>
  </si>
  <si>
    <t>Naknade građanima i kućanstvima na temelju osiguranja i druge naknade</t>
  </si>
  <si>
    <t>Ostali rashodi</t>
  </si>
  <si>
    <t>Rashodi za dodatna ulaganja na nefinancijskoj imovini</t>
  </si>
  <si>
    <t>4 Prihodi za posebne namjene</t>
  </si>
  <si>
    <t xml:space="preserve"> 43 Ostali prihodi za posebne namjene</t>
  </si>
  <si>
    <t>5 Pomoći</t>
  </si>
  <si>
    <t>52 Ostale pomoći i darovnice</t>
  </si>
  <si>
    <t>57 Ostali programi EU</t>
  </si>
  <si>
    <t>6 Donacije</t>
  </si>
  <si>
    <t>61 Donacije</t>
  </si>
  <si>
    <t>7 Prihodi od prodaje ili zamjene nefinancijske imovine</t>
  </si>
  <si>
    <t xml:space="preserve">71 Prihodi od prodaje ili zamjene nefinancijske imovine </t>
  </si>
  <si>
    <t xml:space="preserve">4 Prihodi za posebne namjene </t>
  </si>
  <si>
    <t>43 Ostali prihodi za posebne  namjene</t>
  </si>
  <si>
    <t>51 Pomoći</t>
  </si>
  <si>
    <t xml:space="preserve">7 Prihodi od prodaje ili zamjene nefinancijske imovine </t>
  </si>
  <si>
    <t>016 Opće javne usluge koje nisu drugdje svrstane</t>
  </si>
  <si>
    <t>03 Javni red i sigurnost</t>
  </si>
  <si>
    <t>032 Usluge protupožarne zaštite</t>
  </si>
  <si>
    <t>036 Rashodi za javni red i sigurnost koji nisu drugdje svrstani</t>
  </si>
  <si>
    <t>042 Poljoprivreda, šumarstvo, ribarstvo i lov</t>
  </si>
  <si>
    <t>06 Usluge unapređenja stanovanja i zajednice</t>
  </si>
  <si>
    <t>062 Razvoj zajednice</t>
  </si>
  <si>
    <t>063 Opskrba vodom</t>
  </si>
  <si>
    <t>064 Ulična rasvjeta</t>
  </si>
  <si>
    <t>08 Rekreacija, kultura i religija</t>
  </si>
  <si>
    <t>084 Religijske i druge službe zajednice</t>
  </si>
  <si>
    <t>086 Rashodi za rekreaciju, kulturu i religiju koji nisu drugdje razvrstani</t>
  </si>
  <si>
    <t>09 Obrazovanje</t>
  </si>
  <si>
    <t>091 Predškolsko i osnovno obrazovanje</t>
  </si>
  <si>
    <t>10 Socijalna zaštita</t>
  </si>
  <si>
    <t>102 Starost</t>
  </si>
  <si>
    <t>104 Obitelj i djeca</t>
  </si>
  <si>
    <t>109 Aktivnosti socijalne zaštite koje nisu drugdje svrstane</t>
  </si>
  <si>
    <t>RAZDJEL    100</t>
  </si>
  <si>
    <t>R PREDSTAVNIČKA I IZVRŠNA TIJELA</t>
  </si>
  <si>
    <t>GLAVA    00110</t>
  </si>
  <si>
    <t>G PREDSTAVNIČKA I IZVRŠNA TIJELA</t>
  </si>
  <si>
    <t>Izvor financiranja   11</t>
  </si>
  <si>
    <t>OPĆI PRIHODI I PRIMICI</t>
  </si>
  <si>
    <t>Izvor financiranja   51</t>
  </si>
  <si>
    <t>POMOĆI</t>
  </si>
  <si>
    <t>Izvor financiranja   52</t>
  </si>
  <si>
    <t>OSTALE POMOĆI I DAROVNICE</t>
  </si>
  <si>
    <t>Izvor financiranja   57</t>
  </si>
  <si>
    <t>Ostali programi EU</t>
  </si>
  <si>
    <t>Izvor financiranja   61</t>
  </si>
  <si>
    <t>DONACIJE</t>
  </si>
  <si>
    <t>PROGRAM    0100</t>
  </si>
  <si>
    <t>DJELATNOST PREDSTAVNIČKIH I IZVRŠNIH TIJELA</t>
  </si>
  <si>
    <t>Aktivnost A100001</t>
  </si>
  <si>
    <t>REDOVNA DJELATNOST</t>
  </si>
  <si>
    <t>3</t>
  </si>
  <si>
    <t>32</t>
  </si>
  <si>
    <t>34</t>
  </si>
  <si>
    <t>31</t>
  </si>
  <si>
    <t>Aktivnost A100002</t>
  </si>
  <si>
    <t>IZVANREDNI I NEPREDVIĐENI RASHODI - PRORAČUNSKA ZALIHA</t>
  </si>
  <si>
    <t>Aktivnost A100003</t>
  </si>
  <si>
    <t>POLITIČKE STRANAKE I NEZAVISNI VIJEĆNICI</t>
  </si>
  <si>
    <t>38</t>
  </si>
  <si>
    <t>Aktivnost A100004</t>
  </si>
  <si>
    <t>INFORMIRANJE I ODNOSI S JAVNOŠĆU</t>
  </si>
  <si>
    <t>Aktivnost A100005</t>
  </si>
  <si>
    <t>SPONZORSTVA, MANIFESTACIJE</t>
  </si>
  <si>
    <t>Aktivnost A100006</t>
  </si>
  <si>
    <t>DAN OPĆINE</t>
  </si>
  <si>
    <t>Aktivnost A100007</t>
  </si>
  <si>
    <t>ČLANARINE</t>
  </si>
  <si>
    <t>Aktivnost A100008</t>
  </si>
  <si>
    <t>PRIRODNE NEPOGODE</t>
  </si>
  <si>
    <t>Aktivnost A100009</t>
  </si>
  <si>
    <t>PRIJEVREMENI IZBORI</t>
  </si>
  <si>
    <t>Tekući projekt T100001</t>
  </si>
  <si>
    <t>PROJEKT UPARTICIPATE</t>
  </si>
  <si>
    <t>Tekući projekt T100002</t>
  </si>
  <si>
    <t>PROJEKT VOLUNTEU</t>
  </si>
  <si>
    <t>Tekući projekt T100003</t>
  </si>
  <si>
    <t>PROJEKT GREEN EU</t>
  </si>
  <si>
    <t>Tekući projekt T100005</t>
  </si>
  <si>
    <t>PROJEKT EUHRENET</t>
  </si>
  <si>
    <t>Tekući projekt T100007</t>
  </si>
  <si>
    <t>EU PROJEKTI - SUSRETI I RAZMJENA ISKUSTVA</t>
  </si>
  <si>
    <t>RAZDJEL    200</t>
  </si>
  <si>
    <t>R JEDINSTVENI UPRAVNI ODJEL</t>
  </si>
  <si>
    <t>GLAVA    00220</t>
  </si>
  <si>
    <t>G JEDINSTVENI UPRAVNI ODJEL</t>
  </si>
  <si>
    <t>Izvor financiranja   43</t>
  </si>
  <si>
    <t>OSTALI PRIHODI ZA POSEBNE NAMJENE</t>
  </si>
  <si>
    <t>Izvor financiranja   71</t>
  </si>
  <si>
    <t>Prihodi od prodaje ili zamjene nefinancijske imovine</t>
  </si>
  <si>
    <t>PROGRAM    0101</t>
  </si>
  <si>
    <t>DJELATNOST JEDINSTVENOG UPRAVNOG ODJELA</t>
  </si>
  <si>
    <t>Aktivnost A101001</t>
  </si>
  <si>
    <t>ADMINISTRATIVNI POSLOVI</t>
  </si>
  <si>
    <t>Kapitalni projekt K101001</t>
  </si>
  <si>
    <t>NABAVA DUGOTRAJNE IMOVINE</t>
  </si>
  <si>
    <t>4</t>
  </si>
  <si>
    <t>42</t>
  </si>
  <si>
    <t>Aktivnost A101002</t>
  </si>
  <si>
    <t>JAVNI RADOVI</t>
  </si>
  <si>
    <t>PROGRAM    0102</t>
  </si>
  <si>
    <t>ODRŽAVANJE KOMUNALNE INFRASTRUKTURE</t>
  </si>
  <si>
    <t>Tekući projekt T102001</t>
  </si>
  <si>
    <t>ODRŽAVANJE NERAZVRSTANIH CESTA</t>
  </si>
  <si>
    <t>Tekući projekt T102002</t>
  </si>
  <si>
    <t>ODRŽAVANJE JAVNIH POVRŠINA NA KOJIMA NIJE DOPUŠTEN PROMET MOTORNIM VOZILIMA</t>
  </si>
  <si>
    <t>Tekući projekt T102003</t>
  </si>
  <si>
    <t>ODRŽAVANJE GRAĐEVINA JAVNE ODVODNJE OBORINSKIH VODA</t>
  </si>
  <si>
    <t>Tekući projekt T102004</t>
  </si>
  <si>
    <t>ODRŽAVANJE JAVNIH ZELENIH POVRŠINA</t>
  </si>
  <si>
    <t>Tekući projekt T102005</t>
  </si>
  <si>
    <t>ODRŽAVANJE GRAĐEVINA, UREĐAJA I PREDMETA JAVNE NAMJENE</t>
  </si>
  <si>
    <t>Tekući projekt T102006</t>
  </si>
  <si>
    <t>ODRŽAVANJE GROBLJA</t>
  </si>
  <si>
    <t>Tekući projekt T102007</t>
  </si>
  <si>
    <t>ODRŽAVANJE ČISTOĆE JAVNIH POVRŠINA</t>
  </si>
  <si>
    <t>Tekući projekt T102008</t>
  </si>
  <si>
    <t>ODRŽAVANJE JAVNE RASVJETE</t>
  </si>
  <si>
    <t>Tekući projekt T102009</t>
  </si>
  <si>
    <t>DERATIZACIJA I DEZINSEKCIJA</t>
  </si>
  <si>
    <t>Tekući projekt T102010</t>
  </si>
  <si>
    <t>VETERINARSKO-HIGIJENIČARSKE USLUGE</t>
  </si>
  <si>
    <t>PROGRAM    0103</t>
  </si>
  <si>
    <t>GRADNJA OBJEKATA I UREĐAJA JAVNE NAMJENE</t>
  </si>
  <si>
    <t>Kapitalni projekt K103001</t>
  </si>
  <si>
    <t>MODERNIZACIJA NERAZVRSTANIH CESTA</t>
  </si>
  <si>
    <t>Kapitalni projekt K103002</t>
  </si>
  <si>
    <t>UREĐENJE ŠUMSKIH PUTOVA</t>
  </si>
  <si>
    <t>Kapitalni projekt K103003</t>
  </si>
  <si>
    <t>DJEČJA IGRALIŠTA</t>
  </si>
  <si>
    <t>Kapitalni projekt K103004</t>
  </si>
  <si>
    <t>MODERNIZACIJA NOGOSTUPA CENTAR KALNIK</t>
  </si>
  <si>
    <t>Kapitalni projekt K103005</t>
  </si>
  <si>
    <t>UREĐENJE POSTOJEĆEG PARKIRALIŠTA I SANITARNOG ČVORA ISPOD STAROG GRADA VELIKI KALNIK</t>
  </si>
  <si>
    <t>Kapitalni projekt K103006</t>
  </si>
  <si>
    <t>OPREMA ZA JAVNE POVRŠINE</t>
  </si>
  <si>
    <t>Kapitalni projekt K103010</t>
  </si>
  <si>
    <t>IZGRADNJA PARKIRALIŠTA KOD ZDRAVSTVENE AMBULANTE NA KALNIKU</t>
  </si>
  <si>
    <t>Kapitalni projekt K103011</t>
  </si>
  <si>
    <t>JAVNI REKREACIJSKI PROSTOR - FIT TRAIL</t>
  </si>
  <si>
    <t>Kapitalni projekt K103012</t>
  </si>
  <si>
    <t>IZGRADNJA TRŽNICE KALNIK</t>
  </si>
  <si>
    <t>PROGRAM    0104</t>
  </si>
  <si>
    <t>PROSTORNO UREĐENJE I UNAPREĐENJE STANOVANJA</t>
  </si>
  <si>
    <t>Kapitalni projekt K104001</t>
  </si>
  <si>
    <t>DRUŠTVENI DOMOVI I OSTALI GRAĐEVINSKI OBJEKTI U VLASNIŠTVU OPĆINE</t>
  </si>
  <si>
    <t>45</t>
  </si>
  <si>
    <t>Kapitalni projekt K104002</t>
  </si>
  <si>
    <t>VODOOPSKRBA I ODVODNJA</t>
  </si>
  <si>
    <t>Tekući projekt T104002</t>
  </si>
  <si>
    <t>UPRAVLJANJE IMOVINOM</t>
  </si>
  <si>
    <t>Tekući projekt T104003</t>
  </si>
  <si>
    <t>GOSPODARENJE OTPADOM</t>
  </si>
  <si>
    <t>Tekući projekt T104006</t>
  </si>
  <si>
    <t>IZRADA PROSTORNIH PLANOVA I PROGRAMA IZ PODRUČJA POLJOPRIVREDE, ŠUMARSTVA I GOSPODARSTVA</t>
  </si>
  <si>
    <t>PROGRAM    0105</t>
  </si>
  <si>
    <t>JAVNE POTREBE U KULTURI I RAZVOJU ORGANIZACIJA CIVILNOG DRUŠTVA</t>
  </si>
  <si>
    <t>Aktivnost A105001</t>
  </si>
  <si>
    <t>ODRŽAVANJE KULTURNIH I SAKRALNIH OBJEKATA</t>
  </si>
  <si>
    <t>Aktivnost A105002</t>
  </si>
  <si>
    <t>OSTALE DRUŠTVENE ORGANIZACIJE</t>
  </si>
  <si>
    <t>Aktivnost A105003</t>
  </si>
  <si>
    <t>PROGRAMSKE AKTIVNOSTI I MATERIJALNI TROŠKOVI UREDA TURISTIČKE ZAJEDNICE OPĆINE KALNIK</t>
  </si>
  <si>
    <t>PROGRAM    0106</t>
  </si>
  <si>
    <t>JAVNE POTREBE U PREDŠKOLSKOM ODGOJU</t>
  </si>
  <si>
    <t>Aktivnost A106001</t>
  </si>
  <si>
    <t>PROVOĐENJE PROGRAMA DJEČJEG VRTIĆA I MALE ŠKOLE</t>
  </si>
  <si>
    <t>Kapitalni projekt K106002</t>
  </si>
  <si>
    <t>DOGRADNJA I REKONSTRUKCIJA VRTIĆA</t>
  </si>
  <si>
    <t>PROGRAM    0107</t>
  </si>
  <si>
    <t>JAVNE POTREBE U OSNOVNOM ŠKOLSTVU</t>
  </si>
  <si>
    <t>Aktivnost A107001</t>
  </si>
  <si>
    <t>FINANCIRANJE EDUKATIVNIH MATERIJALA</t>
  </si>
  <si>
    <t>37</t>
  </si>
  <si>
    <t>Aktivnost A107003</t>
  </si>
  <si>
    <t>ŠKOLSKI PROGRAMI I AKTIVNOSTI</t>
  </si>
  <si>
    <t>36</t>
  </si>
  <si>
    <t>Kapitalni projekt K107004</t>
  </si>
  <si>
    <t>ŠKOLSKO SPORTSKA DVORANA</t>
  </si>
  <si>
    <t>PROGRAM    0108</t>
  </si>
  <si>
    <t>JAVNE POTREBE U SOCIJALNOJ SKRBI</t>
  </si>
  <si>
    <t>Aktivnost A108001</t>
  </si>
  <si>
    <t>SOCIJALNO UGROŽENA KUĆANSTVA</t>
  </si>
  <si>
    <t>Aktivnost A108002</t>
  </si>
  <si>
    <t>SUFINANCIRANJE PREHRANE UČENICIMA U ŠKOLSKIM KUHINJAMA</t>
  </si>
  <si>
    <t>Aktivnost A108003</t>
  </si>
  <si>
    <t>POMOĆ ZA NOVOROĐENČAD</t>
  </si>
  <si>
    <t>Aktivnost A108004</t>
  </si>
  <si>
    <t>SUFINANCIRANJE POTREBA BOLESNIH I NEMOĆNIH - CRVENI KRIŽ</t>
  </si>
  <si>
    <t>Aktivnost A108005</t>
  </si>
  <si>
    <t>DEŽURSTVO LJEKARNE KRIŽEVCI</t>
  </si>
  <si>
    <t>PROGRAM    0109</t>
  </si>
  <si>
    <t>JAVNE POTREBE U SPORTU</t>
  </si>
  <si>
    <t>Aktivnost A109001</t>
  </si>
  <si>
    <t>DJELATNOST SPORTSKIH UDRUGA</t>
  </si>
  <si>
    <t>PROGRAM    0110</t>
  </si>
  <si>
    <t>JAVNE POTREBE U PROTUPOŽARNOJ I CIVILNOJ ZAŠTITI</t>
  </si>
  <si>
    <t>Aktivnost A110001</t>
  </si>
  <si>
    <t>VATROGASTVO I CIVILNA ZAŠTITA</t>
  </si>
  <si>
    <t>PROGRAM    0111</t>
  </si>
  <si>
    <t>JAVNE POTREBE ZA OBAVLJANJE DJELATNOSTI HGSS</t>
  </si>
  <si>
    <t>Aktivnost A111001</t>
  </si>
  <si>
    <t>HGSS STANICA KOPRIVNICA</t>
  </si>
  <si>
    <t xml:space="preserve">Plan 2023. </t>
  </si>
  <si>
    <t>51 Pomoći EU</t>
  </si>
  <si>
    <t>061 Razvoj stanovanja</t>
  </si>
  <si>
    <t>Izvor financiranja 11</t>
  </si>
  <si>
    <t>Rshodi poslovanja</t>
  </si>
  <si>
    <t>Izvor financiranja 43</t>
  </si>
  <si>
    <t>Materijalni radshodi</t>
  </si>
  <si>
    <t>Izvor finaciranja 52</t>
  </si>
  <si>
    <t>Ostale pomoći i darovnice</t>
  </si>
  <si>
    <t>Izvor financiranja 52</t>
  </si>
  <si>
    <t>Rsashodi poslovanja</t>
  </si>
  <si>
    <t>Izvor financiranja 61</t>
  </si>
  <si>
    <t>Donacije</t>
  </si>
  <si>
    <t>Tekući projekt T104004</t>
  </si>
  <si>
    <t>NAKNADE I DOPRINOSI ZA ISHOĐENJE SUGLASNOSTI DOZVOLA</t>
  </si>
  <si>
    <t xml:space="preserve">Izvršenje 2022. </t>
  </si>
  <si>
    <t xml:space="preserve">Proračun za 2024. </t>
  </si>
  <si>
    <t xml:space="preserve">Projekcija proračuna
za 2025. </t>
  </si>
  <si>
    <t xml:space="preserve">Projekcija proračuna
za 2026. </t>
  </si>
  <si>
    <t xml:space="preserve">Projekcija za 2025. </t>
  </si>
  <si>
    <t xml:space="preserve">Projekcija za 2026. </t>
  </si>
  <si>
    <t>Tekući projekt T100004</t>
  </si>
  <si>
    <t>PROJEKT KULTURNE RAZLIKE ZDRUŽUJU EUROPU</t>
  </si>
  <si>
    <t>Kapitalni projekt K103009</t>
  </si>
  <si>
    <t>UREĐENJE PARKIRALIŠTA POKRAJ DOMA HRVATSKIH BRANITELJA NA KALNIKU</t>
  </si>
  <si>
    <t>Rahodi poslovanja</t>
  </si>
  <si>
    <t>Izvor financiranja  61</t>
  </si>
  <si>
    <t>Članak 1.</t>
  </si>
  <si>
    <t>Članak 2.</t>
  </si>
  <si>
    <t>Članak 3.</t>
  </si>
  <si>
    <t>Članak 4.</t>
  </si>
  <si>
    <t>Članak 5.</t>
  </si>
  <si>
    <t>Članak 6.</t>
  </si>
  <si>
    <t>Članak 7.</t>
  </si>
  <si>
    <t>III. ZAVRŠNA ODREDBA</t>
  </si>
  <si>
    <t>Ovaj Proračun objavit će se u "Službenom glasniku Koprivničko-križevačke županije", a stupa na snagu 1. siječnja 2024. godine.</t>
  </si>
  <si>
    <t>Članak 8.</t>
  </si>
  <si>
    <t>OPĆINSKO VIJEĆE OPĆINE KALNIK</t>
  </si>
  <si>
    <t>KLASA: 400-01/23-01/04</t>
  </si>
  <si>
    <t>Kalnik, 18. prosinca 2023.</t>
  </si>
  <si>
    <t>PREDSJEDNICA:</t>
  </si>
  <si>
    <t>02 Obrana</t>
  </si>
  <si>
    <t>022 Civilna obrana</t>
  </si>
  <si>
    <t>05 Zaštita okoliša</t>
  </si>
  <si>
    <t>051 Gospodarenje otpadom</t>
  </si>
  <si>
    <t>Aktivnost A104005</t>
  </si>
  <si>
    <t>SUFINANCIRANJE LOKALNIH CESTA</t>
  </si>
  <si>
    <t>011 Izvršna i zakonodavna tijela, financijski i fiskalni poslovi, vanjski poslovi</t>
  </si>
  <si>
    <t>Prihodi od prodaje proizvedene dugotrajne imovine</t>
  </si>
  <si>
    <t>PRIHODI POSLOVANJA PREMA EKONOMSKOJ KLASIFIKACIJI</t>
  </si>
  <si>
    <t>URBROJ: 2137-23-03-23-4</t>
  </si>
  <si>
    <t>Olinka Gjigaš</t>
  </si>
  <si>
    <t>Na temelju članka 42. Zakona o proračunu ("Narodne novine" broj 144/2021) i članka 32. Statuta Općine Kalnik ("Službeni glasnik Koprivničko-križevačke županije" broj 5/13, 4/18, 4/20. i 5/21), Općinsko vijeće Općine Kalnik na 17. sjednici održanoj 18. prosinca 2023. godine donijelo je</t>
  </si>
  <si>
    <t>PRORAČUN OPĆINE KALNIK ZA 2024. I PROJEKCIJE ZA 2025. I 2026. GODINU</t>
  </si>
  <si>
    <t xml:space="preserve">Proračun Općine Kalnik za 2024. godinu i projekcije za 2025. i 2026. godinu (u daljnjem tekstu: Proračun) sastoji se od: </t>
  </si>
  <si>
    <t>Prihodi i rashodi prema ekonomskoj klasifikaciji utvrđeni su u A. Računu prihoda i rashoda u Proračunu kako slijedi:</t>
  </si>
  <si>
    <t>Prihodi i rashodi prema izvorima financiranja utvrđeni su u A. Računu prihoda i rashoda u Proračunu kako slijedi:</t>
  </si>
  <si>
    <t xml:space="preserve">Rashodi prema funkcijskoj klasifikaciji utvrđeni su u Proračunu kako slijedi: </t>
  </si>
  <si>
    <t xml:space="preserve">Primici i izdaci prema ekonomskoj klasifikaciji utvrđeni su u B. Računu financiranja u Proračunu kako slijedi: </t>
  </si>
  <si>
    <t xml:space="preserve">Primici i izdaci prema izvorima financiranja utvrđeni su u B. Računu financiranja u Proračunu kako slijedi: </t>
  </si>
  <si>
    <t xml:space="preserve">Rashodi i izdaci u Posebnom dijelu u Proračunu raspoređuju se kako slijedi: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</si>
</sst>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0.0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5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3" fontId="6" fillId="3" borderId="3" xfId="0" quotePrefix="1" applyNumberFormat="1" applyFont="1" applyFill="1" applyBorder="1" applyAlignment="1">
      <alignment horizontal="right"/>
    </xf>
    <xf numFmtId="164" fontId="6" fillId="3" borderId="3" xfId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 wrapText="1"/>
    </xf>
    <xf numFmtId="49" fontId="20" fillId="0" borderId="7" xfId="0" applyNumberFormat="1" applyFont="1" applyBorder="1" applyAlignment="1">
      <alignment horizontal="left" vertical="center" wrapText="1" shrinkToFit="1" readingOrder="1"/>
    </xf>
    <xf numFmtId="0" fontId="9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165" fontId="6" fillId="0" borderId="3" xfId="0" applyNumberFormat="1" applyFont="1" applyBorder="1" applyAlignment="1">
      <alignment horizontal="center" vertical="center" wrapText="1"/>
    </xf>
    <xf numFmtId="2" fontId="6" fillId="0" borderId="3" xfId="1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 shrinkToFit="1" readingOrder="1"/>
    </xf>
    <xf numFmtId="0" fontId="21" fillId="5" borderId="9" xfId="0" applyFont="1" applyFill="1" applyBorder="1" applyAlignment="1">
      <alignment horizontal="center" vertical="center" wrapText="1" shrinkToFit="1" readingOrder="1"/>
    </xf>
    <xf numFmtId="49" fontId="21" fillId="5" borderId="9" xfId="0" applyNumberFormat="1" applyFont="1" applyFill="1" applyBorder="1" applyAlignment="1">
      <alignment horizontal="center" vertical="center" wrapText="1" shrinkToFit="1" readingOrder="1"/>
    </xf>
    <xf numFmtId="49" fontId="21" fillId="0" borderId="6" xfId="0" applyNumberFormat="1" applyFont="1" applyBorder="1" applyAlignment="1">
      <alignment horizontal="left" vertical="center" wrapText="1" shrinkToFit="1" readingOrder="1"/>
    </xf>
    <xf numFmtId="49" fontId="21" fillId="0" borderId="7" xfId="0" applyNumberFormat="1" applyFont="1" applyBorder="1" applyAlignment="1">
      <alignment horizontal="left" vertical="center" wrapText="1" shrinkToFit="1" readingOrder="1"/>
    </xf>
    <xf numFmtId="49" fontId="24" fillId="0" borderId="6" xfId="0" applyNumberFormat="1" applyFont="1" applyBorder="1" applyAlignment="1">
      <alignment horizontal="left" vertical="center" wrapText="1" shrinkToFit="1" readingOrder="1"/>
    </xf>
    <xf numFmtId="49" fontId="24" fillId="0" borderId="7" xfId="0" applyNumberFormat="1" applyFont="1" applyBorder="1" applyAlignment="1">
      <alignment horizontal="left" vertical="center" wrapText="1" shrinkToFit="1" readingOrder="1"/>
    </xf>
    <xf numFmtId="49" fontId="20" fillId="0" borderId="6" xfId="0" applyNumberFormat="1" applyFont="1" applyBorder="1" applyAlignment="1">
      <alignment horizontal="left" vertical="center" wrapText="1" shrinkToFit="1" readingOrder="1"/>
    </xf>
    <xf numFmtId="4" fontId="21" fillId="2" borderId="7" xfId="0" applyNumberFormat="1" applyFont="1" applyFill="1" applyBorder="1" applyAlignment="1">
      <alignment horizontal="center" vertical="center" wrapText="1" shrinkToFit="1"/>
    </xf>
    <xf numFmtId="164" fontId="3" fillId="2" borderId="4" xfId="1" applyFont="1" applyFill="1" applyBorder="1" applyAlignment="1">
      <alignment horizontal="center"/>
    </xf>
    <xf numFmtId="4" fontId="26" fillId="2" borderId="7" xfId="0" applyNumberFormat="1" applyFont="1" applyFill="1" applyBorder="1" applyAlignment="1">
      <alignment horizontal="center" vertical="center" wrapText="1" shrinkToFit="1"/>
    </xf>
    <xf numFmtId="4" fontId="20" fillId="0" borderId="7" xfId="0" applyNumberFormat="1" applyFont="1" applyBorder="1" applyAlignment="1">
      <alignment horizontal="center" vertical="center" wrapText="1" shrinkToFit="1"/>
    </xf>
    <xf numFmtId="164" fontId="3" fillId="2" borderId="4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left"/>
    </xf>
    <xf numFmtId="4" fontId="20" fillId="0" borderId="7" xfId="0" applyNumberFormat="1" applyFont="1" applyBorder="1" applyAlignment="1">
      <alignment horizontal="center" vertical="center" wrapText="1" shrinkToFit="1" readingOrder="1"/>
    </xf>
    <xf numFmtId="4" fontId="21" fillId="2" borderId="7" xfId="0" applyNumberFormat="1" applyFont="1" applyFill="1" applyBorder="1" applyAlignment="1">
      <alignment horizontal="center" vertical="center" wrapText="1" shrinkToFit="1" readingOrder="1"/>
    </xf>
    <xf numFmtId="164" fontId="6" fillId="2" borderId="3" xfId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/>
    </xf>
    <xf numFmtId="164" fontId="6" fillId="2" borderId="4" xfId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 applyProtection="1">
      <alignment horizontal="center" vertical="center" wrapText="1"/>
    </xf>
    <xf numFmtId="49" fontId="22" fillId="0" borderId="6" xfId="0" applyNumberFormat="1" applyFont="1" applyBorder="1" applyAlignment="1">
      <alignment horizontal="left" vertical="center" wrapText="1" shrinkToFit="1" readingOrder="1"/>
    </xf>
    <xf numFmtId="49" fontId="27" fillId="0" borderId="6" xfId="0" applyNumberFormat="1" applyFont="1" applyBorder="1" applyAlignment="1">
      <alignment horizontal="left" vertical="center" wrapText="1" shrinkToFit="1" readingOrder="1"/>
    </xf>
    <xf numFmtId="49" fontId="22" fillId="0" borderId="7" xfId="0" applyNumberFormat="1" applyFont="1" applyBorder="1" applyAlignment="1">
      <alignment horizontal="left" vertical="center" wrapText="1" shrinkToFit="1" readingOrder="1"/>
    </xf>
    <xf numFmtId="49" fontId="27" fillId="0" borderId="7" xfId="0" applyNumberFormat="1" applyFont="1" applyBorder="1" applyAlignment="1">
      <alignment horizontal="left" vertical="center" wrapText="1" shrinkToFit="1" readingOrder="1"/>
    </xf>
    <xf numFmtId="49" fontId="23" fillId="0" borderId="6" xfId="0" applyNumberFormat="1" applyFont="1" applyBorder="1" applyAlignment="1">
      <alignment horizontal="left" vertical="center" wrapText="1" shrinkToFit="1" readingOrder="1"/>
    </xf>
    <xf numFmtId="49" fontId="23" fillId="0" borderId="7" xfId="0" applyNumberFormat="1" applyFont="1" applyBorder="1" applyAlignment="1">
      <alignment horizontal="left" vertical="center" wrapText="1" shrinkToFit="1" readingOrder="1"/>
    </xf>
    <xf numFmtId="0" fontId="25" fillId="0" borderId="0" xfId="0" applyFont="1" applyAlignment="1">
      <alignment horizontal="left" vertical="top" wrapText="1" shrinkToFit="1" readingOrder="1"/>
    </xf>
    <xf numFmtId="0" fontId="22" fillId="0" borderId="10" xfId="0" applyFont="1" applyBorder="1" applyAlignment="1">
      <alignment horizontal="left" vertical="top" wrapText="1" shrinkToFit="1" readingOrder="1"/>
    </xf>
    <xf numFmtId="2" fontId="3" fillId="0" borderId="4" xfId="1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2" fontId="3" fillId="0" borderId="3" xfId="1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2" fontId="31" fillId="2" borderId="4" xfId="1" applyNumberFormat="1" applyFont="1" applyFill="1" applyBorder="1" applyAlignment="1">
      <alignment horizontal="center"/>
    </xf>
    <xf numFmtId="2" fontId="6" fillId="2" borderId="4" xfId="1" applyNumberFormat="1" applyFont="1" applyFill="1" applyBorder="1" applyAlignment="1">
      <alignment horizontal="center"/>
    </xf>
    <xf numFmtId="164" fontId="6" fillId="2" borderId="4" xfId="1" applyFont="1" applyFill="1" applyBorder="1" applyAlignment="1">
      <alignment horizontal="center"/>
    </xf>
    <xf numFmtId="4" fontId="20" fillId="0" borderId="6" xfId="0" applyNumberFormat="1" applyFont="1" applyBorder="1" applyAlignment="1">
      <alignment horizontal="right" wrapText="1" shrinkToFit="1" readingOrder="1"/>
    </xf>
    <xf numFmtId="164" fontId="20" fillId="0" borderId="6" xfId="1" applyFont="1" applyBorder="1" applyAlignment="1" applyProtection="1">
      <alignment horizontal="right" wrapText="1" shrinkToFit="1" readingOrder="1"/>
    </xf>
    <xf numFmtId="2" fontId="20" fillId="0" borderId="6" xfId="1" applyNumberFormat="1" applyFont="1" applyBorder="1" applyAlignment="1" applyProtection="1">
      <alignment horizontal="right" wrapText="1" shrinkToFit="1" readingOrder="1"/>
    </xf>
    <xf numFmtId="2" fontId="6" fillId="3" borderId="3" xfId="1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right"/>
    </xf>
    <xf numFmtId="164" fontId="31" fillId="2" borderId="4" xfId="1" applyFont="1" applyFill="1" applyBorder="1" applyAlignment="1">
      <alignment horizontal="center"/>
    </xf>
    <xf numFmtId="164" fontId="0" fillId="0" borderId="0" xfId="0" applyNumberFormat="1"/>
    <xf numFmtId="164" fontId="0" fillId="0" borderId="0" xfId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22" fillId="0" borderId="0" xfId="0" applyNumberFormat="1" applyFont="1" applyAlignment="1">
      <alignment horizontal="center" vertical="center" wrapText="1" shrinkToFit="1" readingOrder="1"/>
    </xf>
    <xf numFmtId="4" fontId="27" fillId="2" borderId="7" xfId="0" applyNumberFormat="1" applyFont="1" applyFill="1" applyBorder="1" applyAlignment="1">
      <alignment horizontal="center" vertical="center" wrapText="1" shrinkToFit="1" readingOrder="1"/>
    </xf>
    <xf numFmtId="4" fontId="23" fillId="2" borderId="7" xfId="0" applyNumberFormat="1" applyFont="1" applyFill="1" applyBorder="1" applyAlignment="1">
      <alignment horizontal="center" vertical="center" wrapText="1" shrinkToFit="1" readingOrder="1"/>
    </xf>
    <xf numFmtId="4" fontId="21" fillId="0" borderId="7" xfId="0" applyNumberFormat="1" applyFont="1" applyBorder="1" applyAlignment="1">
      <alignment horizontal="center" vertical="center" wrapText="1" shrinkToFit="1" readingOrder="1"/>
    </xf>
    <xf numFmtId="4" fontId="24" fillId="2" borderId="7" xfId="0" applyNumberFormat="1" applyFont="1" applyFill="1" applyBorder="1" applyAlignment="1">
      <alignment horizontal="center" vertical="center" wrapText="1" shrinkToFit="1" readingOrder="1"/>
    </xf>
    <xf numFmtId="2" fontId="31" fillId="2" borderId="4" xfId="1" applyNumberFormat="1" applyFont="1" applyFill="1" applyBorder="1" applyAlignment="1">
      <alignment horizontal="center" vertical="center"/>
    </xf>
    <xf numFmtId="164" fontId="32" fillId="2" borderId="4" xfId="1" applyFont="1" applyFill="1" applyBorder="1" applyAlignment="1">
      <alignment horizontal="center" vertical="center"/>
    </xf>
    <xf numFmtId="164" fontId="31" fillId="2" borderId="4" xfId="1" applyFont="1" applyFill="1" applyBorder="1" applyAlignment="1">
      <alignment horizontal="center" vertical="center"/>
    </xf>
    <xf numFmtId="4" fontId="22" fillId="2" borderId="7" xfId="0" applyNumberFormat="1" applyFont="1" applyFill="1" applyBorder="1" applyAlignment="1">
      <alignment horizontal="center" vertical="center" wrapText="1" shrinkToFit="1" readingOrder="1"/>
    </xf>
    <xf numFmtId="4" fontId="27" fillId="0" borderId="7" xfId="0" applyNumberFormat="1" applyFont="1" applyBorder="1" applyAlignment="1">
      <alignment horizontal="center" vertical="center" wrapText="1" shrinkToFit="1" readingOrder="1"/>
    </xf>
    <xf numFmtId="4" fontId="24" fillId="0" borderId="7" xfId="0" applyNumberFormat="1" applyFont="1" applyBorder="1" applyAlignment="1">
      <alignment horizontal="center" vertical="center" wrapText="1" shrinkToFit="1" readingOrder="1"/>
    </xf>
    <xf numFmtId="4" fontId="22" fillId="0" borderId="7" xfId="0" applyNumberFormat="1" applyFont="1" applyBorder="1" applyAlignment="1">
      <alignment horizontal="center" vertical="center" wrapText="1" shrinkToFit="1" readingOrder="1"/>
    </xf>
    <xf numFmtId="4" fontId="23" fillId="0" borderId="7" xfId="0" applyNumberFormat="1" applyFont="1" applyBorder="1" applyAlignment="1">
      <alignment horizontal="center" vertical="center" wrapText="1" shrinkToFit="1" readingOrder="1"/>
    </xf>
    <xf numFmtId="49" fontId="21" fillId="0" borderId="7" xfId="0" applyNumberFormat="1" applyFont="1" applyBorder="1" applyAlignment="1">
      <alignment horizontal="left" wrapText="1" shrinkToFit="1" readingOrder="1"/>
    </xf>
    <xf numFmtId="2" fontId="31" fillId="0" borderId="4" xfId="1" applyNumberFormat="1" applyFont="1" applyFill="1" applyBorder="1" applyAlignment="1" applyProtection="1">
      <alignment horizontal="center" vertical="center" wrapText="1"/>
    </xf>
    <xf numFmtId="2" fontId="31" fillId="0" borderId="3" xfId="0" applyNumberFormat="1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9" fillId="0" borderId="0" xfId="0" applyFont="1" applyAlignment="1">
      <alignment horizontal="left" wrapText="1"/>
    </xf>
    <xf numFmtId="0" fontId="12" fillId="0" borderId="0" xfId="0" applyFont="1" applyAlignment="1">
      <alignment vertical="center" wrapText="1"/>
    </xf>
    <xf numFmtId="2" fontId="6" fillId="2" borderId="4" xfId="1" applyNumberFormat="1" applyFont="1" applyFill="1" applyBorder="1" applyAlignment="1">
      <alignment horizontal="center" vertical="center"/>
    </xf>
    <xf numFmtId="164" fontId="6" fillId="0" borderId="4" xfId="1" applyFont="1" applyFill="1" applyBorder="1" applyAlignment="1" applyProtection="1">
      <alignment horizontal="center" vertical="center"/>
    </xf>
    <xf numFmtId="4" fontId="21" fillId="0" borderId="7" xfId="0" applyNumberFormat="1" applyFont="1" applyBorder="1" applyAlignment="1">
      <alignment horizontal="center" vertical="center" shrinkToFit="1" readingOrder="1"/>
    </xf>
    <xf numFmtId="4" fontId="21" fillId="2" borderId="7" xfId="0" applyNumberFormat="1" applyFont="1" applyFill="1" applyBorder="1" applyAlignment="1">
      <alignment horizontal="center" vertical="center" shrinkToFit="1" readingOrder="1"/>
    </xf>
    <xf numFmtId="4" fontId="27" fillId="2" borderId="7" xfId="0" applyNumberFormat="1" applyFont="1" applyFill="1" applyBorder="1" applyAlignment="1">
      <alignment horizontal="center" vertical="center" shrinkToFit="1" readingOrder="1"/>
    </xf>
    <xf numFmtId="4" fontId="23" fillId="2" borderId="7" xfId="0" applyNumberFormat="1" applyFont="1" applyFill="1" applyBorder="1" applyAlignment="1">
      <alignment horizontal="center" vertical="center" shrinkToFit="1" readingOrder="1"/>
    </xf>
    <xf numFmtId="164" fontId="6" fillId="0" borderId="4" xfId="1" applyFont="1" applyFill="1" applyBorder="1" applyAlignment="1" applyProtection="1">
      <alignment vertical="center" wrapText="1"/>
    </xf>
    <xf numFmtId="164" fontId="6" fillId="2" borderId="4" xfId="1" applyFont="1" applyFill="1" applyBorder="1" applyAlignment="1">
      <alignment vertical="center" wrapText="1"/>
    </xf>
    <xf numFmtId="164" fontId="31" fillId="2" borderId="4" xfId="1" applyFont="1" applyFill="1" applyBorder="1" applyAlignment="1">
      <alignment vertical="center" wrapText="1"/>
    </xf>
    <xf numFmtId="4" fontId="20" fillId="0" borderId="7" xfId="0" applyNumberFormat="1" applyFont="1" applyBorder="1" applyAlignment="1">
      <alignment horizontal="center" vertical="center" shrinkToFit="1" readingOrder="1"/>
    </xf>
    <xf numFmtId="4" fontId="24" fillId="0" borderId="7" xfId="0" applyNumberFormat="1" applyFont="1" applyBorder="1" applyAlignment="1">
      <alignment horizontal="center" vertical="center" shrinkToFit="1" readingOrder="1"/>
    </xf>
    <xf numFmtId="164" fontId="9" fillId="3" borderId="1" xfId="1" quotePrefix="1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0" fillId="0" borderId="3" xfId="0" applyBorder="1" applyAlignment="1">
      <alignment horizontal="left" vertical="center"/>
    </xf>
    <xf numFmtId="164" fontId="6" fillId="2" borderId="3" xfId="1" applyFont="1" applyFill="1" applyBorder="1" applyAlignment="1">
      <alignment horizontal="center" vertical="center" readingOrder="1"/>
    </xf>
    <xf numFmtId="0" fontId="3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0" xfId="0" applyFont="1"/>
    <xf numFmtId="0" fontId="35" fillId="0" borderId="0" xfId="0" applyFont="1" applyAlignment="1">
      <alignment horizontal="center" vertical="top" wrapText="1" shrinkToFit="1" readingOrder="1"/>
    </xf>
    <xf numFmtId="0" fontId="14" fillId="0" borderId="0" xfId="0" applyFont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0" fontId="37" fillId="0" borderId="10" xfId="0" applyFont="1" applyBorder="1" applyAlignment="1">
      <alignment horizontal="right" vertical="top" wrapText="1" shrinkToFit="1" readingOrder="1"/>
    </xf>
    <xf numFmtId="0" fontId="38" fillId="0" borderId="0" xfId="0" applyFont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top" wrapText="1" shrinkToFit="1" readingOrder="1"/>
    </xf>
    <xf numFmtId="0" fontId="35" fillId="0" borderId="10" xfId="0" applyFont="1" applyBorder="1" applyAlignment="1">
      <alignment horizontal="left" vertical="top" wrapText="1" shrinkToFit="1" readingOrder="1"/>
    </xf>
    <xf numFmtId="0" fontId="3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33" fillId="0" borderId="0" xfId="0" applyFont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Normal="100" workbookViewId="0">
      <selection activeCell="M8" sqref="M8"/>
    </sheetView>
  </sheetViews>
  <sheetFormatPr defaultRowHeight="15" x14ac:dyDescent="0.25"/>
  <cols>
    <col min="5" max="5" width="25.28515625" customWidth="1"/>
    <col min="6" max="6" width="22.85546875" customWidth="1"/>
    <col min="7" max="7" width="23.42578125" customWidth="1"/>
    <col min="8" max="8" width="23.140625" customWidth="1"/>
    <col min="9" max="9" width="23.5703125" customWidth="1"/>
    <col min="10" max="10" width="25.28515625" customWidth="1"/>
  </cols>
  <sheetData>
    <row r="1" spans="1:10" x14ac:dyDescent="0.25">
      <c r="A1" s="153" t="s">
        <v>329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21" customHeigh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</row>
    <row r="3" spans="1:10" ht="16.5" customHeight="1" x14ac:dyDescent="0.25">
      <c r="A3" s="144"/>
      <c r="B3" s="144"/>
      <c r="C3" s="144"/>
      <c r="D3" s="144"/>
      <c r="E3" s="144"/>
      <c r="F3" s="144"/>
      <c r="G3" s="144"/>
      <c r="H3" s="144"/>
      <c r="I3" s="144"/>
      <c r="J3" s="144"/>
    </row>
    <row r="4" spans="1:10" ht="23.25" customHeight="1" x14ac:dyDescent="0.25">
      <c r="A4" s="157" t="s">
        <v>330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5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5.75" x14ac:dyDescent="0.25">
      <c r="A6" s="158" t="s">
        <v>22</v>
      </c>
      <c r="B6" s="158"/>
      <c r="C6" s="158"/>
      <c r="D6" s="158"/>
      <c r="E6" s="158"/>
      <c r="F6" s="158"/>
      <c r="G6" s="158"/>
      <c r="H6" s="158"/>
      <c r="I6" s="154"/>
      <c r="J6" s="154"/>
    </row>
    <row r="7" spans="1:10" ht="18" x14ac:dyDescent="0.25">
      <c r="A7" s="4"/>
      <c r="B7" s="4"/>
      <c r="C7" s="4"/>
      <c r="D7" s="4"/>
      <c r="E7" s="4"/>
      <c r="F7" s="4"/>
      <c r="G7" s="145" t="s">
        <v>304</v>
      </c>
      <c r="H7" s="4"/>
      <c r="I7" s="5"/>
      <c r="J7" s="5"/>
    </row>
    <row r="8" spans="1:10" x14ac:dyDescent="0.25">
      <c r="A8" s="154" t="s">
        <v>331</v>
      </c>
      <c r="B8" s="154"/>
      <c r="C8" s="154"/>
      <c r="D8" s="154"/>
      <c r="E8" s="154"/>
      <c r="F8" s="154"/>
      <c r="G8" s="154"/>
      <c r="H8" s="154"/>
      <c r="I8" s="154"/>
      <c r="J8" s="154"/>
    </row>
    <row r="9" spans="1:10" x14ac:dyDescent="0.25">
      <c r="A9" s="139"/>
      <c r="B9" s="139"/>
      <c r="C9" s="139"/>
      <c r="D9" s="139"/>
      <c r="E9" s="139"/>
      <c r="F9" s="139"/>
      <c r="G9" s="139"/>
      <c r="H9" s="139"/>
      <c r="I9" s="139"/>
      <c r="J9" s="139"/>
    </row>
    <row r="10" spans="1:10" ht="18" customHeight="1" x14ac:dyDescent="0.25">
      <c r="A10" s="159" t="s">
        <v>28</v>
      </c>
      <c r="B10" s="160"/>
      <c r="C10" s="160"/>
      <c r="D10" s="160"/>
      <c r="E10" s="160"/>
      <c r="F10" s="160"/>
      <c r="G10" s="160"/>
      <c r="H10" s="160"/>
      <c r="I10" s="160"/>
      <c r="J10" s="160"/>
    </row>
    <row r="11" spans="1:10" ht="18" x14ac:dyDescent="0.25">
      <c r="A11" s="1"/>
      <c r="B11" s="2"/>
      <c r="C11" s="2"/>
      <c r="D11" s="2"/>
      <c r="E11" s="6"/>
      <c r="F11" s="7"/>
      <c r="G11" s="7"/>
      <c r="H11" s="7"/>
      <c r="I11" s="7"/>
      <c r="J11" s="25" t="s">
        <v>37</v>
      </c>
    </row>
    <row r="12" spans="1:10" ht="25.5" x14ac:dyDescent="0.25">
      <c r="A12" s="20"/>
      <c r="B12" s="21"/>
      <c r="C12" s="21"/>
      <c r="D12" s="22"/>
      <c r="E12" s="23"/>
      <c r="F12" s="3" t="s">
        <v>38</v>
      </c>
      <c r="G12" s="3" t="s">
        <v>36</v>
      </c>
      <c r="H12" s="3" t="s">
        <v>33</v>
      </c>
      <c r="I12" s="3" t="s">
        <v>3</v>
      </c>
      <c r="J12" s="3" t="s">
        <v>34</v>
      </c>
    </row>
    <row r="13" spans="1:10" x14ac:dyDescent="0.25">
      <c r="A13" s="161" t="s">
        <v>0</v>
      </c>
      <c r="B13" s="162"/>
      <c r="C13" s="162"/>
      <c r="D13" s="162"/>
      <c r="E13" s="163"/>
      <c r="F13" s="53">
        <v>615548.68000000005</v>
      </c>
      <c r="G13" s="53">
        <f t="shared" ref="G13:J13" si="0">G14+G15</f>
        <v>1631985</v>
      </c>
      <c r="H13" s="53">
        <f t="shared" si="0"/>
        <v>2618430</v>
      </c>
      <c r="I13" s="53">
        <f t="shared" si="0"/>
        <v>2008118</v>
      </c>
      <c r="J13" s="53">
        <f t="shared" si="0"/>
        <v>1691118</v>
      </c>
    </row>
    <row r="14" spans="1:10" x14ac:dyDescent="0.25">
      <c r="A14" s="164" t="s">
        <v>51</v>
      </c>
      <c r="B14" s="165"/>
      <c r="C14" s="165"/>
      <c r="D14" s="165"/>
      <c r="E14" s="156"/>
      <c r="F14" s="98">
        <v>615548.68000000005</v>
      </c>
      <c r="G14" s="98">
        <v>1611985</v>
      </c>
      <c r="H14" s="98">
        <v>2618430</v>
      </c>
      <c r="I14" s="98">
        <v>1988118</v>
      </c>
      <c r="J14" s="98">
        <v>1671118</v>
      </c>
    </row>
    <row r="15" spans="1:10" x14ac:dyDescent="0.25">
      <c r="A15" s="155" t="s">
        <v>52</v>
      </c>
      <c r="B15" s="156"/>
      <c r="C15" s="156"/>
      <c r="D15" s="156"/>
      <c r="E15" s="156"/>
      <c r="F15" s="99">
        <v>0</v>
      </c>
      <c r="G15" s="98">
        <v>20000</v>
      </c>
      <c r="H15" s="99">
        <v>0</v>
      </c>
      <c r="I15" s="98">
        <v>20000</v>
      </c>
      <c r="J15" s="98">
        <v>20000</v>
      </c>
    </row>
    <row r="16" spans="1:10" x14ac:dyDescent="0.25">
      <c r="A16" s="26" t="s">
        <v>1</v>
      </c>
      <c r="B16" s="48"/>
      <c r="C16" s="48"/>
      <c r="D16" s="48"/>
      <c r="E16" s="48"/>
      <c r="F16" s="53">
        <v>595697.18999999994</v>
      </c>
      <c r="G16" s="53">
        <f t="shared" ref="G16:J16" si="1">G17+G18</f>
        <v>1624355</v>
      </c>
      <c r="H16" s="53">
        <f t="shared" si="1"/>
        <v>2618430</v>
      </c>
      <c r="I16" s="53">
        <f t="shared" si="1"/>
        <v>2008118</v>
      </c>
      <c r="J16" s="53">
        <f t="shared" si="1"/>
        <v>1691118</v>
      </c>
    </row>
    <row r="17" spans="1:10" x14ac:dyDescent="0.25">
      <c r="A17" s="168" t="s">
        <v>53</v>
      </c>
      <c r="B17" s="165"/>
      <c r="C17" s="165"/>
      <c r="D17" s="165"/>
      <c r="E17" s="165"/>
      <c r="F17" s="97">
        <v>445261.04</v>
      </c>
      <c r="G17" s="97">
        <v>997242</v>
      </c>
      <c r="H17" s="97">
        <v>1128130</v>
      </c>
      <c r="I17" s="97">
        <v>1640118</v>
      </c>
      <c r="J17" s="97">
        <v>1338118</v>
      </c>
    </row>
    <row r="18" spans="1:10" x14ac:dyDescent="0.25">
      <c r="A18" s="155" t="s">
        <v>54</v>
      </c>
      <c r="B18" s="156"/>
      <c r="C18" s="156"/>
      <c r="D18" s="156"/>
      <c r="E18" s="156"/>
      <c r="F18" s="97">
        <v>150436.15</v>
      </c>
      <c r="G18" s="97">
        <v>627113</v>
      </c>
      <c r="H18" s="97">
        <v>1490300</v>
      </c>
      <c r="I18" s="97">
        <v>368000</v>
      </c>
      <c r="J18" s="97">
        <v>353000</v>
      </c>
    </row>
    <row r="19" spans="1:10" x14ac:dyDescent="0.25">
      <c r="A19" s="169" t="s">
        <v>60</v>
      </c>
      <c r="B19" s="162"/>
      <c r="C19" s="162"/>
      <c r="D19" s="162"/>
      <c r="E19" s="162"/>
      <c r="F19" s="53">
        <f>F13-F16</f>
        <v>19851.490000000107</v>
      </c>
      <c r="G19" s="53">
        <f t="shared" ref="G19:J19" si="2">G13-G16</f>
        <v>7630</v>
      </c>
      <c r="H19" s="100">
        <f t="shared" si="2"/>
        <v>0</v>
      </c>
      <c r="I19" s="100">
        <f t="shared" si="2"/>
        <v>0</v>
      </c>
      <c r="J19" s="100">
        <f t="shared" si="2"/>
        <v>0</v>
      </c>
    </row>
    <row r="20" spans="1:10" ht="18" x14ac:dyDescent="0.25">
      <c r="A20" s="4"/>
      <c r="B20" s="18"/>
      <c r="C20" s="18"/>
      <c r="D20" s="18"/>
      <c r="E20" s="18"/>
      <c r="F20" s="18"/>
      <c r="G20" s="18"/>
      <c r="H20" s="19"/>
      <c r="I20" s="19"/>
      <c r="J20" s="19"/>
    </row>
    <row r="21" spans="1:10" ht="18" customHeight="1" x14ac:dyDescent="0.25">
      <c r="A21" s="159" t="s">
        <v>27</v>
      </c>
      <c r="B21" s="160"/>
      <c r="C21" s="160"/>
      <c r="D21" s="160"/>
      <c r="E21" s="160"/>
      <c r="F21" s="160"/>
      <c r="G21" s="160"/>
      <c r="H21" s="160"/>
      <c r="I21" s="160"/>
      <c r="J21" s="160"/>
    </row>
    <row r="22" spans="1:10" ht="18" x14ac:dyDescent="0.25">
      <c r="A22" s="4"/>
      <c r="B22" s="18"/>
      <c r="C22" s="18"/>
      <c r="D22" s="18"/>
      <c r="E22" s="18"/>
      <c r="F22" s="18"/>
      <c r="G22" s="18"/>
      <c r="H22" s="19"/>
      <c r="I22" s="19"/>
      <c r="J22" s="19"/>
    </row>
    <row r="23" spans="1:10" ht="25.5" x14ac:dyDescent="0.25">
      <c r="A23" s="20"/>
      <c r="B23" s="21"/>
      <c r="C23" s="21"/>
      <c r="D23" s="22"/>
      <c r="E23" s="23"/>
      <c r="F23" s="3" t="s">
        <v>38</v>
      </c>
      <c r="G23" s="3" t="s">
        <v>36</v>
      </c>
      <c r="H23" s="3" t="s">
        <v>33</v>
      </c>
      <c r="I23" s="3" t="s">
        <v>3</v>
      </c>
      <c r="J23" s="3" t="s">
        <v>34</v>
      </c>
    </row>
    <row r="24" spans="1:10" x14ac:dyDescent="0.25">
      <c r="A24" s="155" t="s">
        <v>55</v>
      </c>
      <c r="B24" s="156"/>
      <c r="C24" s="156"/>
      <c r="D24" s="156"/>
      <c r="E24" s="156"/>
      <c r="F24" s="97">
        <v>0</v>
      </c>
      <c r="G24" s="97">
        <v>0</v>
      </c>
      <c r="H24" s="97">
        <v>0</v>
      </c>
      <c r="I24" s="97">
        <v>0</v>
      </c>
      <c r="J24" s="97">
        <v>0</v>
      </c>
    </row>
    <row r="25" spans="1:10" x14ac:dyDescent="0.25">
      <c r="A25" s="155" t="s">
        <v>56</v>
      </c>
      <c r="B25" s="156"/>
      <c r="C25" s="156"/>
      <c r="D25" s="156"/>
      <c r="E25" s="156"/>
      <c r="F25" s="97">
        <v>0</v>
      </c>
      <c r="G25" s="97">
        <v>0</v>
      </c>
      <c r="H25" s="97">
        <v>0</v>
      </c>
      <c r="I25" s="97">
        <v>0</v>
      </c>
      <c r="J25" s="97">
        <v>0</v>
      </c>
    </row>
    <row r="26" spans="1:10" x14ac:dyDescent="0.25">
      <c r="A26" s="169" t="s">
        <v>2</v>
      </c>
      <c r="B26" s="162"/>
      <c r="C26" s="162"/>
      <c r="D26" s="162"/>
      <c r="E26" s="162"/>
      <c r="F26" s="100">
        <f>F24-F25</f>
        <v>0</v>
      </c>
      <c r="G26" s="100">
        <f t="shared" ref="G26:J26" si="3">G24-G25</f>
        <v>0</v>
      </c>
      <c r="H26" s="100">
        <f t="shared" si="3"/>
        <v>0</v>
      </c>
      <c r="I26" s="100">
        <f t="shared" si="3"/>
        <v>0</v>
      </c>
      <c r="J26" s="100">
        <f t="shared" si="3"/>
        <v>0</v>
      </c>
    </row>
    <row r="27" spans="1:10" x14ac:dyDescent="0.25">
      <c r="A27" s="169" t="s">
        <v>61</v>
      </c>
      <c r="B27" s="162"/>
      <c r="C27" s="162"/>
      <c r="D27" s="162"/>
      <c r="E27" s="162"/>
      <c r="F27" s="53">
        <f>F19+F26</f>
        <v>19851.490000000107</v>
      </c>
      <c r="G27" s="53">
        <f t="shared" ref="G27:J27" si="4">G19+G26</f>
        <v>7630</v>
      </c>
      <c r="H27" s="101">
        <f>H19+H26</f>
        <v>0</v>
      </c>
      <c r="I27" s="100">
        <f t="shared" si="4"/>
        <v>0</v>
      </c>
      <c r="J27" s="100">
        <f t="shared" si="4"/>
        <v>0</v>
      </c>
    </row>
    <row r="28" spans="1:10" ht="18" x14ac:dyDescent="0.25">
      <c r="A28" s="17"/>
      <c r="B28" s="18"/>
      <c r="C28" s="18"/>
      <c r="D28" s="18"/>
      <c r="E28" s="18"/>
      <c r="F28" s="18"/>
      <c r="G28" s="18"/>
      <c r="H28" s="19"/>
      <c r="I28" s="19"/>
      <c r="J28" s="19"/>
    </row>
    <row r="29" spans="1:10" ht="18" customHeight="1" x14ac:dyDescent="0.25">
      <c r="A29" s="159" t="s">
        <v>59</v>
      </c>
      <c r="B29" s="160"/>
      <c r="C29" s="160"/>
      <c r="D29" s="160"/>
      <c r="E29" s="160"/>
      <c r="F29" s="160"/>
      <c r="G29" s="160"/>
      <c r="H29" s="160"/>
      <c r="I29" s="160"/>
      <c r="J29" s="160"/>
    </row>
    <row r="30" spans="1:10" ht="18" customHeight="1" x14ac:dyDescent="0.25">
      <c r="A30" s="47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25.5" x14ac:dyDescent="0.25">
      <c r="A31" s="20"/>
      <c r="B31" s="21"/>
      <c r="C31" s="21"/>
      <c r="D31" s="22"/>
      <c r="E31" s="23"/>
      <c r="F31" s="3" t="s">
        <v>38</v>
      </c>
      <c r="G31" s="3" t="s">
        <v>36</v>
      </c>
      <c r="H31" s="3" t="s">
        <v>33</v>
      </c>
      <c r="I31" s="3" t="s">
        <v>3</v>
      </c>
      <c r="J31" s="3" t="s">
        <v>34</v>
      </c>
    </row>
    <row r="32" spans="1:10" ht="15" customHeight="1" x14ac:dyDescent="0.25">
      <c r="A32" s="170" t="s">
        <v>64</v>
      </c>
      <c r="B32" s="171"/>
      <c r="C32" s="171"/>
      <c r="D32" s="171"/>
      <c r="E32" s="172"/>
      <c r="F32" s="42">
        <v>0</v>
      </c>
      <c r="G32" s="42">
        <v>0</v>
      </c>
      <c r="H32" s="42">
        <v>0</v>
      </c>
      <c r="I32" s="42">
        <v>0</v>
      </c>
      <c r="J32" s="43">
        <v>0</v>
      </c>
    </row>
    <row r="33" spans="1:10" ht="15" customHeight="1" x14ac:dyDescent="0.25">
      <c r="A33" s="169" t="s">
        <v>63</v>
      </c>
      <c r="B33" s="162"/>
      <c r="C33" s="162"/>
      <c r="D33" s="162"/>
      <c r="E33" s="162"/>
      <c r="F33" s="138">
        <f>F27+F32</f>
        <v>19851.490000000107</v>
      </c>
      <c r="G33" s="138">
        <f t="shared" ref="G33:J33" si="5">G27+G32</f>
        <v>7630</v>
      </c>
      <c r="H33" s="44">
        <f t="shared" si="5"/>
        <v>0</v>
      </c>
      <c r="I33" s="44">
        <f t="shared" si="5"/>
        <v>0</v>
      </c>
      <c r="J33" s="45">
        <f t="shared" si="5"/>
        <v>0</v>
      </c>
    </row>
    <row r="34" spans="1:10" ht="45" customHeight="1" x14ac:dyDescent="0.25">
      <c r="A34" s="161" t="s">
        <v>62</v>
      </c>
      <c r="B34" s="166"/>
      <c r="C34" s="166"/>
      <c r="D34" s="166"/>
      <c r="E34" s="167"/>
      <c r="F34" s="44">
        <f>F19+F26+F32-F33</f>
        <v>0</v>
      </c>
      <c r="G34" s="44">
        <f t="shared" ref="G34:J34" si="6">G19+G26+G32-G33</f>
        <v>0</v>
      </c>
      <c r="H34" s="44">
        <f t="shared" si="6"/>
        <v>0</v>
      </c>
      <c r="I34" s="44">
        <f t="shared" si="6"/>
        <v>0</v>
      </c>
      <c r="J34" s="45">
        <f t="shared" si="6"/>
        <v>0</v>
      </c>
    </row>
    <row r="35" spans="1:10" ht="18" customHeight="1" x14ac:dyDescent="0.25">
      <c r="A35" s="50"/>
      <c r="B35" s="51"/>
      <c r="C35" s="51"/>
      <c r="D35" s="51"/>
      <c r="E35" s="51"/>
      <c r="F35" s="51"/>
      <c r="G35" s="51"/>
      <c r="H35" s="51"/>
      <c r="I35" s="51"/>
      <c r="J35" s="51"/>
    </row>
    <row r="36" spans="1:10" ht="18" customHeight="1" x14ac:dyDescent="0.25">
      <c r="A36" s="173" t="s">
        <v>58</v>
      </c>
      <c r="B36" s="173"/>
      <c r="C36" s="173"/>
      <c r="D36" s="173"/>
      <c r="E36" s="173"/>
      <c r="F36" s="173"/>
      <c r="G36" s="173"/>
      <c r="H36" s="173"/>
      <c r="I36" s="173"/>
      <c r="J36" s="173"/>
    </row>
    <row r="37" spans="1:10" ht="18" x14ac:dyDescent="0.25">
      <c r="A37" s="46"/>
      <c r="B37" s="35"/>
      <c r="C37" s="35"/>
      <c r="D37" s="35"/>
      <c r="E37" s="35"/>
      <c r="F37" s="35"/>
      <c r="G37" s="35"/>
      <c r="H37" s="36"/>
      <c r="I37" s="36"/>
      <c r="J37" s="36"/>
    </row>
    <row r="38" spans="1:10" ht="25.5" x14ac:dyDescent="0.25">
      <c r="A38" s="37"/>
      <c r="B38" s="38"/>
      <c r="C38" s="38"/>
      <c r="D38" s="39"/>
      <c r="E38" s="40"/>
      <c r="F38" s="41" t="s">
        <v>38</v>
      </c>
      <c r="G38" s="41" t="s">
        <v>36</v>
      </c>
      <c r="H38" s="41" t="s">
        <v>33</v>
      </c>
      <c r="I38" s="41" t="s">
        <v>3</v>
      </c>
      <c r="J38" s="41" t="s">
        <v>34</v>
      </c>
    </row>
    <row r="39" spans="1:10" x14ac:dyDescent="0.25">
      <c r="A39" s="170" t="s">
        <v>64</v>
      </c>
      <c r="B39" s="171"/>
      <c r="C39" s="171"/>
      <c r="D39" s="171"/>
      <c r="E39" s="172"/>
      <c r="F39" s="42">
        <v>0</v>
      </c>
      <c r="G39" s="42">
        <f>F42</f>
        <v>0</v>
      </c>
      <c r="H39" s="42">
        <f>G42</f>
        <v>0</v>
      </c>
      <c r="I39" s="42">
        <f>H42</f>
        <v>0</v>
      </c>
      <c r="J39" s="43">
        <f>I42</f>
        <v>0</v>
      </c>
    </row>
    <row r="40" spans="1:10" ht="28.5" customHeight="1" x14ac:dyDescent="0.25">
      <c r="A40" s="170" t="s">
        <v>66</v>
      </c>
      <c r="B40" s="171"/>
      <c r="C40" s="171"/>
      <c r="D40" s="171"/>
      <c r="E40" s="172"/>
      <c r="F40" s="42">
        <v>0</v>
      </c>
      <c r="G40" s="42">
        <v>0</v>
      </c>
      <c r="H40" s="42">
        <v>0</v>
      </c>
      <c r="I40" s="42">
        <v>0</v>
      </c>
      <c r="J40" s="43">
        <v>0</v>
      </c>
    </row>
    <row r="41" spans="1:10" x14ac:dyDescent="0.25">
      <c r="A41" s="170" t="s">
        <v>65</v>
      </c>
      <c r="B41" s="176"/>
      <c r="C41" s="176"/>
      <c r="D41" s="176"/>
      <c r="E41" s="177"/>
      <c r="F41" s="42">
        <v>0</v>
      </c>
      <c r="G41" s="42">
        <v>0</v>
      </c>
      <c r="H41" s="42">
        <v>0</v>
      </c>
      <c r="I41" s="42">
        <v>0</v>
      </c>
      <c r="J41" s="43">
        <v>0</v>
      </c>
    </row>
    <row r="42" spans="1:10" ht="15" customHeight="1" x14ac:dyDescent="0.25">
      <c r="A42" s="169" t="s">
        <v>63</v>
      </c>
      <c r="B42" s="162"/>
      <c r="C42" s="162"/>
      <c r="D42" s="162"/>
      <c r="E42" s="162"/>
      <c r="F42" s="24">
        <f>F39-F40+F41</f>
        <v>0</v>
      </c>
      <c r="G42" s="24">
        <f t="shared" ref="G42:J42" si="7">G39-G40+G41</f>
        <v>0</v>
      </c>
      <c r="H42" s="24">
        <f t="shared" si="7"/>
        <v>0</v>
      </c>
      <c r="I42" s="24">
        <f t="shared" si="7"/>
        <v>0</v>
      </c>
      <c r="J42" s="52">
        <f t="shared" si="7"/>
        <v>0</v>
      </c>
    </row>
    <row r="43" spans="1:10" ht="17.25" customHeight="1" x14ac:dyDescent="0.25"/>
    <row r="44" spans="1:10" x14ac:dyDescent="0.25">
      <c r="A44" s="174"/>
      <c r="B44" s="175"/>
      <c r="C44" s="175"/>
      <c r="D44" s="175"/>
      <c r="E44" s="175"/>
      <c r="F44" s="175"/>
      <c r="G44" s="175"/>
      <c r="H44" s="175"/>
      <c r="I44" s="175"/>
      <c r="J44" s="175"/>
    </row>
    <row r="45" spans="1:10" ht="9" customHeight="1" x14ac:dyDescent="0.25"/>
  </sheetData>
  <mergeCells count="26">
    <mergeCell ref="A36:J36"/>
    <mergeCell ref="A39:E39"/>
    <mergeCell ref="A40:E40"/>
    <mergeCell ref="A42:E42"/>
    <mergeCell ref="A44:J44"/>
    <mergeCell ref="A41:E41"/>
    <mergeCell ref="A34:E34"/>
    <mergeCell ref="A17:E17"/>
    <mergeCell ref="A18:E18"/>
    <mergeCell ref="A19:E19"/>
    <mergeCell ref="A21:J21"/>
    <mergeCell ref="A24:E24"/>
    <mergeCell ref="A25:E25"/>
    <mergeCell ref="A26:E26"/>
    <mergeCell ref="A27:E27"/>
    <mergeCell ref="A29:J29"/>
    <mergeCell ref="A32:E32"/>
    <mergeCell ref="A33:E33"/>
    <mergeCell ref="A1:J2"/>
    <mergeCell ref="A8:J8"/>
    <mergeCell ref="A15:E15"/>
    <mergeCell ref="A4:J4"/>
    <mergeCell ref="A6:J6"/>
    <mergeCell ref="A10:J10"/>
    <mergeCell ref="A13:E13"/>
    <mergeCell ref="A14:E14"/>
  </mergeCells>
  <printOptions horizontalCentered="1"/>
  <pageMargins left="0.31496062992125984" right="0.31496062992125984" top="0.35433070866141736" bottom="0.35433070866141736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zoomScaleNormal="100" workbookViewId="0">
      <selection activeCell="F12" sqref="F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5.28515625" customWidth="1"/>
    <col min="4" max="4" width="20" customWidth="1"/>
    <col min="5" max="5" width="20.7109375" customWidth="1"/>
    <col min="6" max="6" width="22.42578125" customWidth="1"/>
    <col min="7" max="7" width="22.7109375" customWidth="1"/>
    <col min="8" max="8" width="21.7109375" customWidth="1"/>
    <col min="9" max="9" width="15.28515625" bestFit="1" customWidth="1"/>
  </cols>
  <sheetData>
    <row r="1" spans="1:9" ht="15.75" x14ac:dyDescent="0.25">
      <c r="E1" s="146" t="s">
        <v>305</v>
      </c>
    </row>
    <row r="2" spans="1:9" ht="17.25" customHeight="1" x14ac:dyDescent="0.25">
      <c r="A2" s="178" t="s">
        <v>332</v>
      </c>
      <c r="B2" s="178"/>
      <c r="C2" s="178"/>
      <c r="D2" s="178"/>
      <c r="E2" s="178"/>
      <c r="F2" s="178"/>
      <c r="G2" s="178"/>
      <c r="H2" s="178"/>
    </row>
    <row r="3" spans="1:9" x14ac:dyDescent="0.25">
      <c r="A3" s="125"/>
      <c r="B3" s="125"/>
      <c r="C3" s="125"/>
      <c r="D3" s="125"/>
      <c r="E3" s="125"/>
      <c r="F3" s="125"/>
      <c r="G3" s="125"/>
      <c r="H3" s="125"/>
    </row>
    <row r="4" spans="1:9" ht="15.75" x14ac:dyDescent="0.25">
      <c r="A4" s="179" t="s">
        <v>326</v>
      </c>
      <c r="B4" s="180"/>
      <c r="C4" s="180"/>
      <c r="D4" s="180"/>
      <c r="E4" s="180"/>
      <c r="F4" s="180"/>
      <c r="G4" s="180"/>
      <c r="H4" s="180"/>
    </row>
    <row r="5" spans="1:9" ht="15.75" x14ac:dyDescent="0.25">
      <c r="A5" s="47"/>
      <c r="B5" s="126"/>
      <c r="C5" s="126"/>
      <c r="D5" s="126"/>
      <c r="E5" s="126"/>
      <c r="F5" s="126"/>
      <c r="G5" s="126"/>
      <c r="H5" s="149" t="s">
        <v>37</v>
      </c>
    </row>
    <row r="6" spans="1:9" ht="25.5" x14ac:dyDescent="0.25">
      <c r="A6" s="16" t="s">
        <v>5</v>
      </c>
      <c r="B6" s="15" t="s">
        <v>6</v>
      </c>
      <c r="C6" s="15" t="s">
        <v>4</v>
      </c>
      <c r="D6" s="15" t="s">
        <v>292</v>
      </c>
      <c r="E6" s="16" t="s">
        <v>277</v>
      </c>
      <c r="F6" s="16" t="s">
        <v>33</v>
      </c>
      <c r="G6" s="16" t="s">
        <v>3</v>
      </c>
      <c r="H6" s="16" t="s">
        <v>34</v>
      </c>
      <c r="I6" s="104"/>
    </row>
    <row r="7" spans="1:9" x14ac:dyDescent="0.25">
      <c r="A7" s="30"/>
      <c r="B7" s="31"/>
      <c r="C7" s="32" t="s">
        <v>0</v>
      </c>
      <c r="D7" s="128">
        <v>615548.68000000005</v>
      </c>
      <c r="E7" s="69">
        <v>1631985</v>
      </c>
      <c r="F7" s="69">
        <v>2618430</v>
      </c>
      <c r="G7" s="69">
        <v>2008118</v>
      </c>
      <c r="H7" s="69">
        <v>1691118</v>
      </c>
    </row>
    <row r="8" spans="1:9" ht="15.75" customHeight="1" x14ac:dyDescent="0.25">
      <c r="A8" s="8">
        <v>6</v>
      </c>
      <c r="B8" s="8"/>
      <c r="C8" s="8" t="s">
        <v>7</v>
      </c>
      <c r="D8" s="96">
        <f>SUM(D9:D14)</f>
        <v>615548.68000000005</v>
      </c>
      <c r="E8" s="71">
        <v>1611985</v>
      </c>
      <c r="F8" s="71">
        <v>2618430</v>
      </c>
      <c r="G8" s="71">
        <v>1988118</v>
      </c>
      <c r="H8" s="71">
        <v>1671118</v>
      </c>
    </row>
    <row r="9" spans="1:9" ht="15.75" customHeight="1" x14ac:dyDescent="0.25">
      <c r="A9" s="8"/>
      <c r="B9" s="12">
        <v>61</v>
      </c>
      <c r="C9" s="12" t="s">
        <v>8</v>
      </c>
      <c r="D9" s="70">
        <v>183798.65</v>
      </c>
      <c r="E9" s="72">
        <v>267000</v>
      </c>
      <c r="F9" s="72">
        <v>330186</v>
      </c>
      <c r="G9" s="72">
        <v>317400</v>
      </c>
      <c r="H9" s="72">
        <v>322400</v>
      </c>
    </row>
    <row r="10" spans="1:9" ht="38.25" x14ac:dyDescent="0.25">
      <c r="A10" s="9"/>
      <c r="B10" s="9">
        <v>63</v>
      </c>
      <c r="C10" s="54" t="s">
        <v>67</v>
      </c>
      <c r="D10" s="73">
        <v>356731.52</v>
      </c>
      <c r="E10" s="72">
        <v>1261558</v>
      </c>
      <c r="F10" s="72">
        <v>2178875</v>
      </c>
      <c r="G10" s="72">
        <v>1552150</v>
      </c>
      <c r="H10" s="72">
        <v>1219150</v>
      </c>
    </row>
    <row r="11" spans="1:9" x14ac:dyDescent="0.25">
      <c r="A11" s="9"/>
      <c r="B11" s="12">
        <v>64</v>
      </c>
      <c r="C11" s="12" t="s">
        <v>31</v>
      </c>
      <c r="D11" s="74">
        <v>20362.77</v>
      </c>
      <c r="E11" s="72">
        <v>16572</v>
      </c>
      <c r="F11" s="72">
        <v>17669</v>
      </c>
      <c r="G11" s="72">
        <v>19268</v>
      </c>
      <c r="H11" s="72">
        <v>20268</v>
      </c>
    </row>
    <row r="12" spans="1:9" ht="51" x14ac:dyDescent="0.25">
      <c r="A12" s="9"/>
      <c r="B12" s="142">
        <v>65</v>
      </c>
      <c r="C12" s="55" t="s">
        <v>68</v>
      </c>
      <c r="D12" s="73">
        <v>53793.04</v>
      </c>
      <c r="E12" s="72">
        <v>64892</v>
      </c>
      <c r="F12" s="72">
        <v>80400</v>
      </c>
      <c r="G12" s="72">
        <v>88000</v>
      </c>
      <c r="H12" s="72">
        <v>98000</v>
      </c>
    </row>
    <row r="13" spans="1:9" ht="38.25" x14ac:dyDescent="0.25">
      <c r="A13" s="9"/>
      <c r="B13" s="142">
        <v>66</v>
      </c>
      <c r="C13" s="55" t="s">
        <v>69</v>
      </c>
      <c r="D13" s="73">
        <v>862.7</v>
      </c>
      <c r="E13" s="72">
        <v>663</v>
      </c>
      <c r="F13" s="72">
        <v>10000</v>
      </c>
      <c r="G13" s="72">
        <v>10000</v>
      </c>
      <c r="H13" s="72">
        <v>10000</v>
      </c>
    </row>
    <row r="14" spans="1:9" ht="25.5" x14ac:dyDescent="0.25">
      <c r="A14" s="9"/>
      <c r="B14" s="142">
        <v>68</v>
      </c>
      <c r="C14" s="55" t="s">
        <v>70</v>
      </c>
      <c r="D14" s="78">
        <v>0</v>
      </c>
      <c r="E14" s="72">
        <v>1300</v>
      </c>
      <c r="F14" s="72">
        <v>1300</v>
      </c>
      <c r="G14" s="72">
        <v>1300</v>
      </c>
      <c r="H14" s="72">
        <v>1300</v>
      </c>
    </row>
    <row r="15" spans="1:9" ht="25.5" x14ac:dyDescent="0.25">
      <c r="A15" s="11">
        <v>7</v>
      </c>
      <c r="B15" s="11"/>
      <c r="C15" s="27" t="s">
        <v>9</v>
      </c>
      <c r="D15" s="95">
        <v>0</v>
      </c>
      <c r="E15" s="69">
        <v>20000</v>
      </c>
      <c r="F15" s="69">
        <v>0</v>
      </c>
      <c r="G15" s="69">
        <v>20000</v>
      </c>
      <c r="H15" s="69">
        <v>20000</v>
      </c>
    </row>
    <row r="16" spans="1:9" ht="38.25" x14ac:dyDescent="0.25">
      <c r="A16" s="11"/>
      <c r="B16" s="12">
        <v>71</v>
      </c>
      <c r="C16" s="28" t="s">
        <v>10</v>
      </c>
      <c r="D16" s="78">
        <v>0</v>
      </c>
      <c r="E16" s="72">
        <v>0</v>
      </c>
      <c r="F16" s="72">
        <v>0</v>
      </c>
      <c r="G16" s="72">
        <v>0</v>
      </c>
      <c r="H16" s="72">
        <v>0</v>
      </c>
    </row>
    <row r="17" spans="1:9" ht="38.25" x14ac:dyDescent="0.25">
      <c r="A17" s="12"/>
      <c r="B17" s="12">
        <v>72</v>
      </c>
      <c r="C17" s="28" t="s">
        <v>325</v>
      </c>
      <c r="D17" s="78">
        <v>0</v>
      </c>
      <c r="E17" s="72">
        <v>20000</v>
      </c>
      <c r="F17" s="72">
        <v>0</v>
      </c>
      <c r="G17" s="72">
        <v>20000</v>
      </c>
      <c r="H17" s="72">
        <v>20000</v>
      </c>
    </row>
    <row r="19" spans="1:9" ht="15.75" x14ac:dyDescent="0.25">
      <c r="A19" s="179" t="s">
        <v>39</v>
      </c>
      <c r="B19" s="180"/>
      <c r="C19" s="180"/>
      <c r="D19" s="180"/>
      <c r="E19" s="180"/>
      <c r="F19" s="180"/>
      <c r="G19" s="180"/>
      <c r="H19" s="180"/>
    </row>
    <row r="20" spans="1:9" ht="18" x14ac:dyDescent="0.25">
      <c r="A20" s="4"/>
      <c r="B20" s="4"/>
      <c r="C20" s="4"/>
      <c r="D20" s="4"/>
      <c r="E20" s="4"/>
      <c r="F20" s="4"/>
      <c r="G20" s="5"/>
      <c r="H20" s="150" t="s">
        <v>37</v>
      </c>
    </row>
    <row r="21" spans="1:9" ht="25.5" x14ac:dyDescent="0.25">
      <c r="A21" s="16" t="s">
        <v>5</v>
      </c>
      <c r="B21" s="15" t="s">
        <v>6</v>
      </c>
      <c r="C21" s="15" t="s">
        <v>11</v>
      </c>
      <c r="D21" s="15" t="s">
        <v>35</v>
      </c>
      <c r="E21" s="16" t="s">
        <v>36</v>
      </c>
      <c r="F21" s="16" t="s">
        <v>33</v>
      </c>
      <c r="G21" s="16" t="s">
        <v>3</v>
      </c>
      <c r="H21" s="16" t="s">
        <v>34</v>
      </c>
    </row>
    <row r="22" spans="1:9" x14ac:dyDescent="0.25">
      <c r="A22" s="30"/>
      <c r="B22" s="31"/>
      <c r="C22" s="32" t="s">
        <v>1</v>
      </c>
      <c r="D22" s="128">
        <f>SUM(D23,D30)</f>
        <v>595697.19000000006</v>
      </c>
      <c r="E22" s="130">
        <f>SUM(E23,E30)</f>
        <v>1624355</v>
      </c>
      <c r="F22" s="130">
        <f>SUM(F23,F30)</f>
        <v>2618430</v>
      </c>
      <c r="G22" s="130">
        <f>SUM(G23,G30)</f>
        <v>2008118</v>
      </c>
      <c r="H22" s="130">
        <f>SUM(H23,H30)</f>
        <v>1691118</v>
      </c>
      <c r="I22" s="103"/>
    </row>
    <row r="23" spans="1:9" ht="15.75" customHeight="1" x14ac:dyDescent="0.25">
      <c r="A23" s="8">
        <v>3</v>
      </c>
      <c r="B23" s="8"/>
      <c r="C23" s="8" t="s">
        <v>12</v>
      </c>
      <c r="D23" s="79">
        <f>SUM(D24:D29)</f>
        <v>445261.04000000004</v>
      </c>
      <c r="E23" s="77">
        <v>997242</v>
      </c>
      <c r="F23" s="77">
        <v>1128130</v>
      </c>
      <c r="G23" s="77">
        <v>1640118</v>
      </c>
      <c r="H23" s="143">
        <v>1338118</v>
      </c>
    </row>
    <row r="24" spans="1:9" ht="15.75" customHeight="1" x14ac:dyDescent="0.25">
      <c r="A24" s="8"/>
      <c r="B24" s="12">
        <v>34</v>
      </c>
      <c r="C24" s="55" t="s">
        <v>71</v>
      </c>
      <c r="D24" s="73">
        <v>4642.97</v>
      </c>
      <c r="E24" s="136">
        <v>27328</v>
      </c>
      <c r="F24" s="136">
        <v>26250</v>
      </c>
      <c r="G24" s="136">
        <v>3000</v>
      </c>
      <c r="H24" s="136">
        <v>3000</v>
      </c>
    </row>
    <row r="25" spans="1:9" ht="24" customHeight="1" x14ac:dyDescent="0.25">
      <c r="A25" s="8"/>
      <c r="B25" s="12">
        <v>36</v>
      </c>
      <c r="C25" s="55" t="s">
        <v>72</v>
      </c>
      <c r="D25" s="73">
        <v>7834.96</v>
      </c>
      <c r="E25" s="136">
        <v>1500</v>
      </c>
      <c r="F25" s="136">
        <v>1800</v>
      </c>
      <c r="G25" s="136">
        <v>1500</v>
      </c>
      <c r="H25" s="136">
        <v>1500</v>
      </c>
    </row>
    <row r="26" spans="1:9" ht="43.9" customHeight="1" x14ac:dyDescent="0.25">
      <c r="A26" s="8"/>
      <c r="B26" s="12">
        <v>37</v>
      </c>
      <c r="C26" s="55" t="s">
        <v>73</v>
      </c>
      <c r="D26" s="73">
        <v>7528.83</v>
      </c>
      <c r="E26" s="136">
        <v>13500</v>
      </c>
      <c r="F26" s="136">
        <v>26500</v>
      </c>
      <c r="G26" s="136">
        <v>26500</v>
      </c>
      <c r="H26" s="136">
        <v>21500</v>
      </c>
    </row>
    <row r="27" spans="1:9" ht="22.15" customHeight="1" x14ac:dyDescent="0.25">
      <c r="A27" s="8"/>
      <c r="B27" s="12">
        <v>38</v>
      </c>
      <c r="C27" s="55" t="s">
        <v>74</v>
      </c>
      <c r="D27" s="73">
        <v>20528.240000000002</v>
      </c>
      <c r="E27" s="136">
        <v>51550</v>
      </c>
      <c r="F27" s="136">
        <v>92550</v>
      </c>
      <c r="G27" s="136">
        <v>82550</v>
      </c>
      <c r="H27" s="136">
        <v>78550</v>
      </c>
    </row>
    <row r="28" spans="1:9" ht="15.75" customHeight="1" x14ac:dyDescent="0.25">
      <c r="A28" s="8"/>
      <c r="B28" s="12">
        <v>31</v>
      </c>
      <c r="C28" s="12" t="s">
        <v>13</v>
      </c>
      <c r="D28" s="73">
        <v>111022.65</v>
      </c>
      <c r="E28" s="136">
        <v>149079</v>
      </c>
      <c r="F28" s="136">
        <v>242750</v>
      </c>
      <c r="G28" s="136">
        <v>254400</v>
      </c>
      <c r="H28" s="136">
        <v>263400</v>
      </c>
    </row>
    <row r="29" spans="1:9" x14ac:dyDescent="0.25">
      <c r="A29" s="9"/>
      <c r="B29" s="12">
        <v>32</v>
      </c>
      <c r="C29" s="12" t="s">
        <v>24</v>
      </c>
      <c r="D29" s="73">
        <v>293703.39</v>
      </c>
      <c r="E29" s="136">
        <v>754285</v>
      </c>
      <c r="F29" s="136">
        <v>738280</v>
      </c>
      <c r="G29" s="136">
        <v>1272168</v>
      </c>
      <c r="H29" s="136">
        <v>970168</v>
      </c>
    </row>
    <row r="30" spans="1:9" ht="25.5" x14ac:dyDescent="0.25">
      <c r="A30" s="11">
        <v>4</v>
      </c>
      <c r="B30" s="11"/>
      <c r="C30" s="27" t="s">
        <v>14</v>
      </c>
      <c r="D30" s="79">
        <v>150436.15</v>
      </c>
      <c r="E30" s="130">
        <v>627113</v>
      </c>
      <c r="F30" s="130">
        <v>1490300</v>
      </c>
      <c r="G30" s="130">
        <v>368000</v>
      </c>
      <c r="H30" s="130">
        <v>353000</v>
      </c>
    </row>
    <row r="31" spans="1:9" ht="38.25" x14ac:dyDescent="0.25">
      <c r="A31" s="12"/>
      <c r="B31" s="12">
        <v>42</v>
      </c>
      <c r="C31" s="28" t="s">
        <v>29</v>
      </c>
      <c r="D31" s="73">
        <v>150436.15</v>
      </c>
      <c r="E31" s="136">
        <v>627113</v>
      </c>
      <c r="F31" s="136">
        <v>544300</v>
      </c>
      <c r="G31" s="136">
        <v>218000</v>
      </c>
      <c r="H31" s="136">
        <v>213000</v>
      </c>
    </row>
    <row r="32" spans="1:9" ht="29.45" customHeight="1" x14ac:dyDescent="0.25">
      <c r="A32" s="9"/>
      <c r="B32" s="9">
        <v>45</v>
      </c>
      <c r="C32" s="55" t="s">
        <v>75</v>
      </c>
      <c r="D32" s="78">
        <v>0</v>
      </c>
      <c r="E32" s="136">
        <v>0</v>
      </c>
      <c r="F32" s="136">
        <v>946000</v>
      </c>
      <c r="G32" s="136">
        <v>150000</v>
      </c>
      <c r="H32" s="136">
        <v>140000</v>
      </c>
    </row>
  </sheetData>
  <mergeCells count="3">
    <mergeCell ref="A2:H2"/>
    <mergeCell ref="A19:H19"/>
    <mergeCell ref="A4:H4"/>
  </mergeCells>
  <printOptions horizontalCentered="1"/>
  <pageMargins left="0.31496062992125984" right="0.31496062992125984" top="0.35433070866141736" bottom="0.35433070866141736" header="0.11811023622047245" footer="0.11811023622047245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zoomScaleNormal="100" workbookViewId="0">
      <selection activeCell="D3" sqref="D3"/>
    </sheetView>
  </sheetViews>
  <sheetFormatPr defaultRowHeight="15" x14ac:dyDescent="0.25"/>
  <cols>
    <col min="1" max="1" width="25.28515625" customWidth="1"/>
    <col min="2" max="2" width="20.7109375" customWidth="1"/>
    <col min="3" max="3" width="18.7109375" customWidth="1"/>
    <col min="4" max="4" width="19" customWidth="1"/>
    <col min="5" max="5" width="21.140625" customWidth="1"/>
    <col min="6" max="6" width="20.7109375" customWidth="1"/>
    <col min="7" max="7" width="11.5703125" bestFit="1" customWidth="1"/>
  </cols>
  <sheetData>
    <row r="1" spans="1:6" ht="18" x14ac:dyDescent="0.25">
      <c r="A1" s="4"/>
      <c r="B1" s="4"/>
      <c r="C1" s="145" t="s">
        <v>306</v>
      </c>
      <c r="D1" s="4"/>
      <c r="E1" s="5"/>
      <c r="F1" s="5"/>
    </row>
    <row r="2" spans="1:6" ht="16.5" customHeight="1" x14ac:dyDescent="0.25">
      <c r="A2" s="154" t="s">
        <v>333</v>
      </c>
      <c r="B2" s="154"/>
      <c r="C2" s="154"/>
      <c r="D2" s="154"/>
      <c r="E2" s="154"/>
      <c r="F2" s="154"/>
    </row>
    <row r="3" spans="1:6" ht="18" x14ac:dyDescent="0.25">
      <c r="A3" s="4"/>
      <c r="B3" s="4"/>
      <c r="C3" s="4"/>
      <c r="D3" s="4"/>
      <c r="E3" s="5"/>
      <c r="F3" s="5"/>
    </row>
    <row r="4" spans="1:6" ht="15.75" customHeight="1" x14ac:dyDescent="0.25">
      <c r="A4" s="179" t="s">
        <v>40</v>
      </c>
      <c r="B4" s="179"/>
      <c r="C4" s="179"/>
      <c r="D4" s="179"/>
      <c r="E4" s="179"/>
      <c r="F4" s="179"/>
    </row>
    <row r="5" spans="1:6" ht="18" x14ac:dyDescent="0.25">
      <c r="A5" s="4"/>
      <c r="B5" s="4"/>
      <c r="C5" s="4"/>
      <c r="D5" s="4"/>
      <c r="E5" s="5"/>
      <c r="F5" s="150" t="s">
        <v>37</v>
      </c>
    </row>
    <row r="6" spans="1:6" ht="25.5" x14ac:dyDescent="0.25">
      <c r="A6" s="16" t="s">
        <v>42</v>
      </c>
      <c r="B6" s="15" t="s">
        <v>35</v>
      </c>
      <c r="C6" s="16" t="s">
        <v>36</v>
      </c>
      <c r="D6" s="16" t="s">
        <v>33</v>
      </c>
      <c r="E6" s="16" t="s">
        <v>3</v>
      </c>
      <c r="F6" s="16" t="s">
        <v>34</v>
      </c>
    </row>
    <row r="7" spans="1:6" x14ac:dyDescent="0.25">
      <c r="A7" s="33" t="s">
        <v>0</v>
      </c>
      <c r="B7" s="133">
        <v>615548.68000000005</v>
      </c>
      <c r="C7" s="130">
        <v>1631985</v>
      </c>
      <c r="D7" s="130">
        <v>2618430</v>
      </c>
      <c r="E7" s="130">
        <v>2008118</v>
      </c>
      <c r="F7" s="130">
        <v>1691118</v>
      </c>
    </row>
    <row r="8" spans="1:6" ht="15.75" customHeight="1" x14ac:dyDescent="0.25">
      <c r="A8" s="8" t="s">
        <v>43</v>
      </c>
      <c r="B8" s="134">
        <v>204518.68</v>
      </c>
      <c r="C8" s="130">
        <v>283604</v>
      </c>
      <c r="D8" s="130">
        <v>347887</v>
      </c>
      <c r="E8" s="130">
        <v>336700</v>
      </c>
      <c r="F8" s="130">
        <v>342700</v>
      </c>
    </row>
    <row r="9" spans="1:6" x14ac:dyDescent="0.25">
      <c r="A9" s="10" t="s">
        <v>45</v>
      </c>
      <c r="B9" s="135">
        <v>204518.68</v>
      </c>
      <c r="C9" s="131">
        <v>283604</v>
      </c>
      <c r="D9" s="131">
        <v>347887</v>
      </c>
      <c r="E9" s="131">
        <v>336700</v>
      </c>
      <c r="F9" s="131">
        <v>342700</v>
      </c>
    </row>
    <row r="10" spans="1:6" ht="25.5" x14ac:dyDescent="0.25">
      <c r="A10" s="8" t="s">
        <v>76</v>
      </c>
      <c r="B10" s="134">
        <v>53435.78</v>
      </c>
      <c r="C10" s="130">
        <v>68814</v>
      </c>
      <c r="D10" s="130">
        <v>81668</v>
      </c>
      <c r="E10" s="130">
        <v>89268</v>
      </c>
      <c r="F10" s="130">
        <v>99268</v>
      </c>
    </row>
    <row r="11" spans="1:6" ht="25.5" x14ac:dyDescent="0.25">
      <c r="A11" s="13" t="s">
        <v>77</v>
      </c>
      <c r="B11" s="135">
        <v>53435.78</v>
      </c>
      <c r="C11" s="131">
        <v>68814</v>
      </c>
      <c r="D11" s="131">
        <v>81668</v>
      </c>
      <c r="E11" s="131">
        <v>89268</v>
      </c>
      <c r="F11" s="131">
        <v>99268</v>
      </c>
    </row>
    <row r="12" spans="1:6" x14ac:dyDescent="0.25">
      <c r="A12" s="27" t="s">
        <v>78</v>
      </c>
      <c r="B12" s="134">
        <f>SUM(B13:B15)</f>
        <v>356731.52</v>
      </c>
      <c r="C12" s="130">
        <v>1258904</v>
      </c>
      <c r="D12" s="130">
        <v>2178875</v>
      </c>
      <c r="E12" s="130">
        <v>1552150</v>
      </c>
      <c r="F12" s="130">
        <v>1219150</v>
      </c>
    </row>
    <row r="13" spans="1:6" x14ac:dyDescent="0.25">
      <c r="A13" s="93" t="s">
        <v>278</v>
      </c>
      <c r="B13" s="135">
        <v>25460.25</v>
      </c>
      <c r="C13" s="131">
        <v>0</v>
      </c>
      <c r="D13" s="131">
        <v>0</v>
      </c>
      <c r="E13" s="131">
        <v>0</v>
      </c>
      <c r="F13" s="131">
        <v>0</v>
      </c>
    </row>
    <row r="14" spans="1:6" ht="25.5" x14ac:dyDescent="0.25">
      <c r="A14" s="93" t="s">
        <v>79</v>
      </c>
      <c r="B14" s="135">
        <v>331271.27</v>
      </c>
      <c r="C14" s="131">
        <v>1258904</v>
      </c>
      <c r="D14" s="131">
        <v>493240</v>
      </c>
      <c r="E14" s="131">
        <v>849150</v>
      </c>
      <c r="F14" s="131">
        <v>541150</v>
      </c>
    </row>
    <row r="15" spans="1:6" x14ac:dyDescent="0.25">
      <c r="A15" s="93" t="s">
        <v>80</v>
      </c>
      <c r="B15" s="112">
        <v>0</v>
      </c>
      <c r="C15" s="131">
        <v>0</v>
      </c>
      <c r="D15" s="131">
        <v>1685635</v>
      </c>
      <c r="E15" s="131">
        <v>703000</v>
      </c>
      <c r="F15" s="131">
        <v>678000</v>
      </c>
    </row>
    <row r="16" spans="1:6" x14ac:dyDescent="0.25">
      <c r="A16" s="27" t="s">
        <v>81</v>
      </c>
      <c r="B16" s="79">
        <v>862.7</v>
      </c>
      <c r="C16" s="130">
        <v>663</v>
      </c>
      <c r="D16" s="130">
        <v>10000</v>
      </c>
      <c r="E16" s="130">
        <v>10000</v>
      </c>
      <c r="F16" s="130">
        <v>10000</v>
      </c>
    </row>
    <row r="17" spans="1:7" x14ac:dyDescent="0.25">
      <c r="A17" s="93" t="s">
        <v>82</v>
      </c>
      <c r="B17" s="114">
        <v>862.7</v>
      </c>
      <c r="C17" s="131">
        <v>663</v>
      </c>
      <c r="D17" s="131">
        <v>10000</v>
      </c>
      <c r="E17" s="131">
        <v>10000</v>
      </c>
      <c r="F17" s="131">
        <v>10000</v>
      </c>
    </row>
    <row r="18" spans="1:7" ht="38.25" x14ac:dyDescent="0.25">
      <c r="A18" s="27" t="s">
        <v>83</v>
      </c>
      <c r="B18" s="127">
        <v>0</v>
      </c>
      <c r="C18" s="132">
        <v>20000</v>
      </c>
      <c r="D18" s="132">
        <v>0</v>
      </c>
      <c r="E18" s="132">
        <v>20000</v>
      </c>
      <c r="F18" s="132">
        <v>20000</v>
      </c>
    </row>
    <row r="19" spans="1:7" ht="38.25" x14ac:dyDescent="0.25">
      <c r="A19" s="93" t="s">
        <v>84</v>
      </c>
      <c r="B19" s="112">
        <v>0</v>
      </c>
      <c r="C19" s="131">
        <v>20000</v>
      </c>
      <c r="D19" s="131">
        <v>0</v>
      </c>
      <c r="E19" s="131">
        <v>20000</v>
      </c>
      <c r="F19" s="131">
        <v>20000</v>
      </c>
    </row>
    <row r="21" spans="1:7" ht="15.75" x14ac:dyDescent="0.25">
      <c r="A21" s="179" t="s">
        <v>41</v>
      </c>
      <c r="B21" s="179"/>
      <c r="C21" s="179"/>
      <c r="D21" s="179"/>
      <c r="E21" s="179"/>
      <c r="F21" s="179"/>
    </row>
    <row r="22" spans="1:7" ht="18" x14ac:dyDescent="0.25">
      <c r="A22" s="4"/>
      <c r="B22" s="4"/>
      <c r="C22" s="4"/>
      <c r="D22" s="4"/>
      <c r="E22" s="5"/>
      <c r="F22" s="150" t="s">
        <v>37</v>
      </c>
    </row>
    <row r="23" spans="1:7" ht="30" customHeight="1" x14ac:dyDescent="0.25">
      <c r="A23" s="16" t="s">
        <v>42</v>
      </c>
      <c r="B23" s="15" t="s">
        <v>35</v>
      </c>
      <c r="C23" s="16" t="s">
        <v>36</v>
      </c>
      <c r="D23" s="16" t="s">
        <v>33</v>
      </c>
      <c r="E23" s="16" t="s">
        <v>3</v>
      </c>
      <c r="F23" s="16" t="s">
        <v>34</v>
      </c>
    </row>
    <row r="24" spans="1:7" x14ac:dyDescent="0.25">
      <c r="A24" s="33" t="s">
        <v>1</v>
      </c>
      <c r="B24" s="128">
        <f>SUM(B25,B27,B29,B33,B35)</f>
        <v>595697.19000000006</v>
      </c>
      <c r="C24" s="76">
        <f>SUM(C25,C27,C29,C33,C35)</f>
        <v>1624355</v>
      </c>
      <c r="D24" s="76">
        <f>SUM(D25,D27,D29,D33,D35)</f>
        <v>2618430</v>
      </c>
      <c r="E24" s="76">
        <f>SUM(E25,E27,E29,E33,E35)</f>
        <v>2008118</v>
      </c>
      <c r="F24" s="76">
        <f>SUM(F25,F27,F29,F33,F35)</f>
        <v>1691118</v>
      </c>
      <c r="G24" s="106"/>
    </row>
    <row r="25" spans="1:7" x14ac:dyDescent="0.25">
      <c r="A25" s="8" t="s">
        <v>43</v>
      </c>
      <c r="B25" s="96">
        <v>204518.68</v>
      </c>
      <c r="C25" s="76">
        <v>274904</v>
      </c>
      <c r="D25" s="76">
        <v>347887</v>
      </c>
      <c r="E25" s="76">
        <v>336700</v>
      </c>
      <c r="F25" s="76">
        <v>342700</v>
      </c>
    </row>
    <row r="26" spans="1:7" x14ac:dyDescent="0.25">
      <c r="A26" s="10" t="s">
        <v>45</v>
      </c>
      <c r="B26" s="114">
        <v>204518.68</v>
      </c>
      <c r="C26" s="108">
        <v>274904</v>
      </c>
      <c r="D26" s="108">
        <v>347887</v>
      </c>
      <c r="E26" s="108">
        <v>336700</v>
      </c>
      <c r="F26" s="108">
        <v>342700</v>
      </c>
    </row>
    <row r="27" spans="1:7" ht="25.9" customHeight="1" x14ac:dyDescent="0.25">
      <c r="A27" s="56" t="s">
        <v>85</v>
      </c>
      <c r="B27" s="79">
        <v>53435.78</v>
      </c>
      <c r="C27" s="76">
        <v>66814</v>
      </c>
      <c r="D27" s="76">
        <v>81668</v>
      </c>
      <c r="E27" s="76">
        <v>89268</v>
      </c>
      <c r="F27" s="76">
        <v>99268</v>
      </c>
    </row>
    <row r="28" spans="1:7" ht="26.45" customHeight="1" x14ac:dyDescent="0.25">
      <c r="A28" s="14" t="s">
        <v>86</v>
      </c>
      <c r="B28" s="114">
        <v>53435.78</v>
      </c>
      <c r="C28" s="108">
        <v>66814</v>
      </c>
      <c r="D28" s="108">
        <v>81668</v>
      </c>
      <c r="E28" s="108">
        <v>89268</v>
      </c>
      <c r="F28" s="108">
        <v>99268</v>
      </c>
    </row>
    <row r="29" spans="1:7" x14ac:dyDescent="0.25">
      <c r="A29" s="29" t="s">
        <v>78</v>
      </c>
      <c r="B29" s="96">
        <f>SUM(B30:B32)</f>
        <v>328253.05</v>
      </c>
      <c r="C29" s="76">
        <v>1261974</v>
      </c>
      <c r="D29" s="76">
        <v>2178875</v>
      </c>
      <c r="E29" s="76">
        <v>1552150</v>
      </c>
      <c r="F29" s="76">
        <v>1219150</v>
      </c>
    </row>
    <row r="30" spans="1:7" x14ac:dyDescent="0.25">
      <c r="A30" s="10" t="s">
        <v>87</v>
      </c>
      <c r="B30" s="102">
        <v>15723.81</v>
      </c>
      <c r="C30" s="108">
        <v>8000</v>
      </c>
      <c r="D30" s="108">
        <v>0</v>
      </c>
      <c r="E30" s="108">
        <v>0</v>
      </c>
      <c r="F30" s="108">
        <v>0</v>
      </c>
    </row>
    <row r="31" spans="1:7" x14ac:dyDescent="0.25">
      <c r="A31" s="10" t="s">
        <v>79</v>
      </c>
      <c r="B31" s="102">
        <v>312529.24</v>
      </c>
      <c r="C31" s="108">
        <v>1253974</v>
      </c>
      <c r="D31" s="108">
        <v>493240</v>
      </c>
      <c r="E31" s="108">
        <v>849150</v>
      </c>
      <c r="F31" s="108">
        <v>541150</v>
      </c>
    </row>
    <row r="32" spans="1:7" x14ac:dyDescent="0.25">
      <c r="A32" s="10" t="s">
        <v>80</v>
      </c>
      <c r="B32" s="112">
        <v>0</v>
      </c>
      <c r="C32" s="108">
        <v>0</v>
      </c>
      <c r="D32" s="108">
        <v>1685635</v>
      </c>
      <c r="E32" s="108">
        <v>703000</v>
      </c>
      <c r="F32" s="108">
        <v>678000</v>
      </c>
    </row>
    <row r="33" spans="1:6" x14ac:dyDescent="0.25">
      <c r="A33" s="29" t="s">
        <v>81</v>
      </c>
      <c r="B33" s="96">
        <v>9489.68</v>
      </c>
      <c r="C33" s="76">
        <v>663</v>
      </c>
      <c r="D33" s="76">
        <v>10000</v>
      </c>
      <c r="E33" s="76">
        <v>10000</v>
      </c>
      <c r="F33" s="76">
        <v>10000</v>
      </c>
    </row>
    <row r="34" spans="1:6" x14ac:dyDescent="0.25">
      <c r="A34" s="10" t="s">
        <v>82</v>
      </c>
      <c r="B34" s="102">
        <v>9489.68</v>
      </c>
      <c r="C34" s="108">
        <v>663</v>
      </c>
      <c r="D34" s="108">
        <v>10000</v>
      </c>
      <c r="E34" s="108">
        <v>10000</v>
      </c>
      <c r="F34" s="108">
        <v>10000</v>
      </c>
    </row>
    <row r="35" spans="1:6" ht="38.25" x14ac:dyDescent="0.25">
      <c r="A35" s="56" t="s">
        <v>88</v>
      </c>
      <c r="B35" s="127">
        <v>0</v>
      </c>
      <c r="C35" s="76">
        <v>20000</v>
      </c>
      <c r="D35" s="76">
        <v>0</v>
      </c>
      <c r="E35" s="76">
        <v>20000</v>
      </c>
      <c r="F35" s="76">
        <v>20000</v>
      </c>
    </row>
    <row r="36" spans="1:6" ht="38.25" x14ac:dyDescent="0.25">
      <c r="A36" s="93" t="s">
        <v>84</v>
      </c>
      <c r="B36" s="112">
        <v>0</v>
      </c>
      <c r="C36" s="108">
        <v>20000</v>
      </c>
      <c r="D36" s="108">
        <v>0</v>
      </c>
      <c r="E36" s="108">
        <v>20000</v>
      </c>
      <c r="F36" s="108">
        <v>20000</v>
      </c>
    </row>
  </sheetData>
  <mergeCells count="3">
    <mergeCell ref="A21:F21"/>
    <mergeCell ref="A2:F2"/>
    <mergeCell ref="A4:F4"/>
  </mergeCells>
  <printOptions horizontalCentered="1"/>
  <pageMargins left="0.31496062992125984" right="0.31496062992125984" top="0.35433070866141736" bottom="0.35433070866141736" header="0.11811023622047245" footer="0.11811023622047245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zoomScaleNormal="100" workbookViewId="0">
      <selection activeCell="E14" sqref="E14"/>
    </sheetView>
  </sheetViews>
  <sheetFormatPr defaultRowHeight="15" x14ac:dyDescent="0.25"/>
  <cols>
    <col min="1" max="1" width="37.7109375" customWidth="1"/>
    <col min="2" max="3" width="17.85546875" customWidth="1"/>
    <col min="4" max="4" width="16.7109375" customWidth="1"/>
    <col min="5" max="5" width="20.28515625" customWidth="1"/>
    <col min="6" max="6" width="20" customWidth="1"/>
    <col min="8" max="8" width="13.7109375" bestFit="1" customWidth="1"/>
  </cols>
  <sheetData>
    <row r="1" spans="1:8" ht="15.75" x14ac:dyDescent="0.25">
      <c r="C1" s="146" t="s">
        <v>307</v>
      </c>
    </row>
    <row r="2" spans="1:8" ht="15.75" x14ac:dyDescent="0.25">
      <c r="A2" s="154" t="s">
        <v>334</v>
      </c>
      <c r="B2" s="181"/>
      <c r="C2" s="181"/>
      <c r="D2" s="181"/>
      <c r="E2" s="181"/>
      <c r="F2" s="181"/>
    </row>
    <row r="3" spans="1:8" ht="18" x14ac:dyDescent="0.25">
      <c r="A3" s="4"/>
      <c r="B3" s="4"/>
      <c r="C3" s="4"/>
      <c r="D3" s="4"/>
      <c r="E3" s="5"/>
      <c r="F3" s="150" t="s">
        <v>37</v>
      </c>
    </row>
    <row r="4" spans="1:8" ht="38.25" x14ac:dyDescent="0.25">
      <c r="A4" s="16" t="s">
        <v>42</v>
      </c>
      <c r="B4" s="15" t="s">
        <v>292</v>
      </c>
      <c r="C4" s="16" t="s">
        <v>277</v>
      </c>
      <c r="D4" s="16" t="s">
        <v>293</v>
      </c>
      <c r="E4" s="16" t="s">
        <v>294</v>
      </c>
      <c r="F4" s="16" t="s">
        <v>295</v>
      </c>
    </row>
    <row r="5" spans="1:8" ht="15.75" customHeight="1" x14ac:dyDescent="0.25">
      <c r="A5" s="8" t="s">
        <v>1</v>
      </c>
      <c r="B5" s="128">
        <f>SUM(B6,B10,B12,B15,B18,B20,B25,B28,B30)</f>
        <v>595697.18999999994</v>
      </c>
      <c r="C5" s="129">
        <v>1624355</v>
      </c>
      <c r="D5" s="129">
        <v>2618430</v>
      </c>
      <c r="E5" s="129">
        <v>2008118</v>
      </c>
      <c r="F5" s="129">
        <v>1691118</v>
      </c>
      <c r="H5" s="103"/>
    </row>
    <row r="6" spans="1:8" ht="15.75" customHeight="1" x14ac:dyDescent="0.25">
      <c r="A6" s="8" t="s">
        <v>15</v>
      </c>
      <c r="B6" s="79">
        <f>SUM(B7:B9)</f>
        <v>115665.54000000001</v>
      </c>
      <c r="C6" s="76">
        <v>239647</v>
      </c>
      <c r="D6" s="76">
        <v>245350</v>
      </c>
      <c r="E6" s="76">
        <v>216200</v>
      </c>
      <c r="F6" s="76">
        <v>211200</v>
      </c>
    </row>
    <row r="7" spans="1:8" ht="25.5" x14ac:dyDescent="0.25">
      <c r="A7" s="13" t="s">
        <v>324</v>
      </c>
      <c r="B7" s="114">
        <v>41115.79</v>
      </c>
      <c r="C7" s="111">
        <v>116705</v>
      </c>
      <c r="D7" s="111">
        <v>87600</v>
      </c>
      <c r="E7" s="111">
        <v>55350</v>
      </c>
      <c r="F7" s="111">
        <v>56350</v>
      </c>
    </row>
    <row r="8" spans="1:8" x14ac:dyDescent="0.25">
      <c r="A8" s="57" t="s">
        <v>16</v>
      </c>
      <c r="B8" s="102">
        <v>74549.75</v>
      </c>
      <c r="C8" s="111">
        <v>121542</v>
      </c>
      <c r="D8" s="111">
        <v>156350</v>
      </c>
      <c r="E8" s="111">
        <v>159450</v>
      </c>
      <c r="F8" s="111">
        <v>153450</v>
      </c>
    </row>
    <row r="9" spans="1:8" ht="25.5" x14ac:dyDescent="0.25">
      <c r="A9" s="14" t="s">
        <v>89</v>
      </c>
      <c r="B9" s="112">
        <v>0</v>
      </c>
      <c r="C9" s="111">
        <v>1400</v>
      </c>
      <c r="D9" s="111">
        <v>1400</v>
      </c>
      <c r="E9" s="111">
        <v>1400</v>
      </c>
      <c r="F9" s="111">
        <v>1400</v>
      </c>
    </row>
    <row r="10" spans="1:8" x14ac:dyDescent="0.25">
      <c r="A10" s="8" t="s">
        <v>318</v>
      </c>
      <c r="B10" s="113">
        <v>1340.66</v>
      </c>
      <c r="C10" s="109">
        <v>0</v>
      </c>
      <c r="D10" s="109">
        <v>0</v>
      </c>
      <c r="E10" s="109">
        <v>0</v>
      </c>
      <c r="F10" s="109">
        <v>0</v>
      </c>
    </row>
    <row r="11" spans="1:8" x14ac:dyDescent="0.25">
      <c r="A11" s="14" t="s">
        <v>319</v>
      </c>
      <c r="B11" s="114">
        <v>1340.66</v>
      </c>
      <c r="C11" s="111">
        <v>0</v>
      </c>
      <c r="D11" s="111">
        <v>0</v>
      </c>
      <c r="E11" s="111">
        <v>0</v>
      </c>
      <c r="F11" s="111">
        <v>0</v>
      </c>
    </row>
    <row r="12" spans="1:8" x14ac:dyDescent="0.25">
      <c r="A12" s="8" t="s">
        <v>90</v>
      </c>
      <c r="B12" s="96">
        <f>SUM(B13:B14)</f>
        <v>12357.630000000001</v>
      </c>
      <c r="C12" s="76">
        <v>15500</v>
      </c>
      <c r="D12" s="76">
        <v>28000</v>
      </c>
      <c r="E12" s="76">
        <v>24500</v>
      </c>
      <c r="F12" s="76">
        <v>17500</v>
      </c>
    </row>
    <row r="13" spans="1:8" x14ac:dyDescent="0.25">
      <c r="A13" s="14" t="s">
        <v>91</v>
      </c>
      <c r="B13" s="102">
        <v>10366.790000000001</v>
      </c>
      <c r="C13" s="111">
        <v>13500</v>
      </c>
      <c r="D13" s="111">
        <v>15000</v>
      </c>
      <c r="E13" s="111">
        <v>14500</v>
      </c>
      <c r="F13" s="111">
        <v>14500</v>
      </c>
    </row>
    <row r="14" spans="1:8" ht="25.5" x14ac:dyDescent="0.25">
      <c r="A14" s="14" t="s">
        <v>92</v>
      </c>
      <c r="B14" s="102">
        <v>1990.84</v>
      </c>
      <c r="C14" s="111">
        <v>2000</v>
      </c>
      <c r="D14" s="111">
        <v>13000</v>
      </c>
      <c r="E14" s="111">
        <v>10000</v>
      </c>
      <c r="F14" s="111">
        <v>3000</v>
      </c>
    </row>
    <row r="15" spans="1:8" x14ac:dyDescent="0.25">
      <c r="A15" s="8" t="s">
        <v>17</v>
      </c>
      <c r="B15" s="96">
        <v>11360.49</v>
      </c>
      <c r="C15" s="76">
        <v>29628</v>
      </c>
      <c r="D15" s="76">
        <v>27880</v>
      </c>
      <c r="E15" s="76">
        <v>28000</v>
      </c>
      <c r="F15" s="76">
        <v>28000</v>
      </c>
    </row>
    <row r="16" spans="1:8" ht="25.5" x14ac:dyDescent="0.25">
      <c r="A16" s="14" t="s">
        <v>18</v>
      </c>
      <c r="B16" s="114">
        <v>11360.49</v>
      </c>
      <c r="C16" s="111">
        <v>21128</v>
      </c>
      <c r="D16" s="111">
        <v>19380</v>
      </c>
      <c r="E16" s="111">
        <v>19500</v>
      </c>
      <c r="F16" s="111">
        <v>19500</v>
      </c>
    </row>
    <row r="17" spans="1:8" ht="25.5" x14ac:dyDescent="0.25">
      <c r="A17" s="14" t="s">
        <v>93</v>
      </c>
      <c r="B17" s="112">
        <v>0</v>
      </c>
      <c r="C17" s="111">
        <v>8500</v>
      </c>
      <c r="D17" s="111">
        <v>8500</v>
      </c>
      <c r="E17" s="111">
        <v>8500</v>
      </c>
      <c r="F17" s="111">
        <v>8500</v>
      </c>
    </row>
    <row r="18" spans="1:8" x14ac:dyDescent="0.25">
      <c r="A18" s="8" t="s">
        <v>320</v>
      </c>
      <c r="B18" s="95">
        <v>0</v>
      </c>
      <c r="C18" s="109">
        <v>0</v>
      </c>
      <c r="D18" s="109">
        <v>0</v>
      </c>
      <c r="E18" s="109">
        <v>0</v>
      </c>
      <c r="F18" s="109">
        <v>0</v>
      </c>
      <c r="H18" s="103"/>
    </row>
    <row r="19" spans="1:8" x14ac:dyDescent="0.25">
      <c r="A19" s="14" t="s">
        <v>321</v>
      </c>
      <c r="B19" s="94">
        <v>0</v>
      </c>
      <c r="C19" s="111">
        <v>0</v>
      </c>
      <c r="D19" s="111">
        <v>0</v>
      </c>
      <c r="E19" s="111">
        <v>0</v>
      </c>
      <c r="F19" s="111">
        <v>0</v>
      </c>
    </row>
    <row r="20" spans="1:8" ht="25.5" x14ac:dyDescent="0.25">
      <c r="A20" s="8" t="s">
        <v>94</v>
      </c>
      <c r="B20" s="79">
        <f>SUM(B21:B24)</f>
        <v>317912.03999999998</v>
      </c>
      <c r="C20" s="76">
        <v>846500</v>
      </c>
      <c r="D20" s="76">
        <v>1650550</v>
      </c>
      <c r="E20" s="76">
        <v>1326468</v>
      </c>
      <c r="F20" s="76">
        <v>1018468</v>
      </c>
    </row>
    <row r="21" spans="1:8" x14ac:dyDescent="0.25">
      <c r="A21" s="14" t="s">
        <v>279</v>
      </c>
      <c r="B21" s="102">
        <v>4943.93</v>
      </c>
      <c r="C21" s="115">
        <v>0</v>
      </c>
      <c r="D21" s="115">
        <v>0</v>
      </c>
      <c r="E21" s="115">
        <v>0</v>
      </c>
      <c r="F21" s="115">
        <v>0</v>
      </c>
    </row>
    <row r="22" spans="1:8" x14ac:dyDescent="0.25">
      <c r="A22" s="14" t="s">
        <v>95</v>
      </c>
      <c r="B22" s="102">
        <v>295812.73</v>
      </c>
      <c r="C22" s="111">
        <v>767000</v>
      </c>
      <c r="D22" s="111">
        <v>1571050</v>
      </c>
      <c r="E22" s="111">
        <v>1289968</v>
      </c>
      <c r="F22" s="111">
        <v>978968</v>
      </c>
    </row>
    <row r="23" spans="1:8" x14ac:dyDescent="0.25">
      <c r="A23" s="14" t="s">
        <v>96</v>
      </c>
      <c r="B23" s="94">
        <v>0</v>
      </c>
      <c r="C23" s="111">
        <v>30000</v>
      </c>
      <c r="D23" s="111">
        <v>30000</v>
      </c>
      <c r="E23" s="111">
        <v>17000</v>
      </c>
      <c r="F23" s="111">
        <v>20000</v>
      </c>
    </row>
    <row r="24" spans="1:8" x14ac:dyDescent="0.25">
      <c r="A24" s="14" t="s">
        <v>97</v>
      </c>
      <c r="B24" s="102">
        <v>17155.38</v>
      </c>
      <c r="C24" s="111">
        <v>49500</v>
      </c>
      <c r="D24" s="111">
        <v>49500</v>
      </c>
      <c r="E24" s="111">
        <v>19500</v>
      </c>
      <c r="F24" s="111">
        <v>19500</v>
      </c>
    </row>
    <row r="25" spans="1:8" x14ac:dyDescent="0.25">
      <c r="A25" s="8" t="s">
        <v>98</v>
      </c>
      <c r="B25" s="96">
        <f>SUM(B26:B27)</f>
        <v>12673.6</v>
      </c>
      <c r="C25" s="76">
        <v>322680</v>
      </c>
      <c r="D25" s="76">
        <v>293000</v>
      </c>
      <c r="E25" s="76">
        <v>187000</v>
      </c>
      <c r="F25" s="76">
        <v>177000</v>
      </c>
    </row>
    <row r="26" spans="1:8" x14ac:dyDescent="0.25">
      <c r="A26" s="14" t="s">
        <v>99</v>
      </c>
      <c r="B26" s="102">
        <v>85.62</v>
      </c>
      <c r="C26" s="111">
        <v>6680</v>
      </c>
      <c r="D26" s="111">
        <v>110500</v>
      </c>
      <c r="E26" s="111">
        <v>151500</v>
      </c>
      <c r="F26" s="111">
        <v>141500</v>
      </c>
    </row>
    <row r="27" spans="1:8" ht="25.5" x14ac:dyDescent="0.25">
      <c r="A27" s="14" t="s">
        <v>100</v>
      </c>
      <c r="B27" s="114">
        <v>12587.98</v>
      </c>
      <c r="C27" s="111">
        <v>316000</v>
      </c>
      <c r="D27" s="111">
        <v>182500</v>
      </c>
      <c r="E27" s="111">
        <v>35500</v>
      </c>
      <c r="F27" s="111">
        <v>35500</v>
      </c>
    </row>
    <row r="28" spans="1:8" x14ac:dyDescent="0.25">
      <c r="A28" s="8" t="s">
        <v>101</v>
      </c>
      <c r="B28" s="96">
        <v>114734.84</v>
      </c>
      <c r="C28" s="76">
        <v>155700</v>
      </c>
      <c r="D28" s="76">
        <v>358650</v>
      </c>
      <c r="E28" s="76">
        <v>210950</v>
      </c>
      <c r="F28" s="76">
        <v>223950</v>
      </c>
    </row>
    <row r="29" spans="1:8" x14ac:dyDescent="0.25">
      <c r="A29" s="14" t="s">
        <v>102</v>
      </c>
      <c r="B29" s="102">
        <v>114734.84</v>
      </c>
      <c r="C29" s="111">
        <v>155700</v>
      </c>
      <c r="D29" s="111">
        <v>358650</v>
      </c>
      <c r="E29" s="111">
        <v>210950</v>
      </c>
      <c r="F29" s="111">
        <v>223950</v>
      </c>
    </row>
    <row r="30" spans="1:8" x14ac:dyDescent="0.25">
      <c r="A30" s="8" t="s">
        <v>103</v>
      </c>
      <c r="B30" s="96">
        <f>SUM(B31:B33)</f>
        <v>9652.39</v>
      </c>
      <c r="C30" s="76">
        <v>14700</v>
      </c>
      <c r="D30" s="76">
        <v>15000</v>
      </c>
      <c r="E30" s="76">
        <v>15000</v>
      </c>
      <c r="F30" s="76">
        <v>15000</v>
      </c>
    </row>
    <row r="31" spans="1:8" x14ac:dyDescent="0.25">
      <c r="A31" s="14" t="s">
        <v>104</v>
      </c>
      <c r="B31" s="102">
        <v>4287.9799999999996</v>
      </c>
      <c r="C31" s="111">
        <v>7000</v>
      </c>
      <c r="D31" s="111">
        <v>7700</v>
      </c>
      <c r="E31" s="111">
        <v>7700</v>
      </c>
      <c r="F31" s="111">
        <v>7700</v>
      </c>
    </row>
    <row r="32" spans="1:8" x14ac:dyDescent="0.25">
      <c r="A32" s="14" t="s">
        <v>105</v>
      </c>
      <c r="B32" s="102">
        <v>2062.5300000000002</v>
      </c>
      <c r="C32" s="111">
        <v>4700</v>
      </c>
      <c r="D32" s="111">
        <v>4000</v>
      </c>
      <c r="E32" s="111">
        <v>4000</v>
      </c>
      <c r="F32" s="111">
        <v>4000</v>
      </c>
    </row>
    <row r="33" spans="1:6" ht="25.5" x14ac:dyDescent="0.25">
      <c r="A33" s="14" t="s">
        <v>106</v>
      </c>
      <c r="B33" s="114">
        <v>3301.88</v>
      </c>
      <c r="C33" s="111">
        <v>3000</v>
      </c>
      <c r="D33" s="111">
        <v>3300</v>
      </c>
      <c r="E33" s="111">
        <v>3300</v>
      </c>
      <c r="F33" s="111">
        <v>3300</v>
      </c>
    </row>
  </sheetData>
  <mergeCells count="1">
    <mergeCell ref="A2:F2"/>
  </mergeCells>
  <printOptions horizontalCentered="1"/>
  <pageMargins left="0.31496062992125984" right="0.31496062992125984" top="0.35433070866141736" bottom="0.35433070866141736" header="0.11811023622047245" footer="0.11811023622047245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zoomScaleNormal="100" workbookViewId="0">
      <selection activeCell="A2" sqref="A2:H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5.28515625" customWidth="1"/>
    <col min="4" max="4" width="20.5703125" customWidth="1"/>
    <col min="5" max="5" width="18.140625" customWidth="1"/>
    <col min="6" max="6" width="19.7109375" customWidth="1"/>
    <col min="7" max="8" width="19.85546875" customWidth="1"/>
  </cols>
  <sheetData>
    <row r="1" spans="1:8" ht="15.75" x14ac:dyDescent="0.25">
      <c r="A1" s="147"/>
      <c r="B1" s="147"/>
      <c r="C1" s="147"/>
      <c r="D1" s="147"/>
      <c r="E1" s="146" t="s">
        <v>308</v>
      </c>
      <c r="F1" s="147"/>
      <c r="G1" s="147"/>
      <c r="H1" s="147"/>
    </row>
    <row r="2" spans="1:8" ht="15.75" customHeight="1" x14ac:dyDescent="0.25">
      <c r="A2" s="154" t="s">
        <v>335</v>
      </c>
      <c r="B2" s="154"/>
      <c r="C2" s="154"/>
      <c r="D2" s="154"/>
      <c r="E2" s="154"/>
      <c r="F2" s="154"/>
      <c r="G2" s="154"/>
      <c r="H2" s="154"/>
    </row>
    <row r="3" spans="1:8" ht="15.75" customHeight="1" x14ac:dyDescent="0.25">
      <c r="A3" s="140"/>
      <c r="B3" s="140"/>
      <c r="C3" s="140"/>
      <c r="D3" s="140"/>
      <c r="E3" s="140"/>
      <c r="F3" s="140"/>
      <c r="G3" s="140"/>
      <c r="H3" s="140"/>
    </row>
    <row r="4" spans="1:8" ht="18" x14ac:dyDescent="0.25">
      <c r="A4" s="4"/>
      <c r="B4" s="4"/>
      <c r="C4" s="4"/>
      <c r="D4" s="4"/>
      <c r="E4" s="4"/>
      <c r="F4" s="4"/>
      <c r="G4" s="5"/>
      <c r="H4" s="150" t="s">
        <v>37</v>
      </c>
    </row>
    <row r="5" spans="1:8" ht="38.25" x14ac:dyDescent="0.25">
      <c r="A5" s="16" t="s">
        <v>5</v>
      </c>
      <c r="B5" s="15" t="s">
        <v>6</v>
      </c>
      <c r="C5" s="15" t="s">
        <v>32</v>
      </c>
      <c r="D5" s="15" t="s">
        <v>35</v>
      </c>
      <c r="E5" s="16" t="s">
        <v>36</v>
      </c>
      <c r="F5" s="16" t="s">
        <v>33</v>
      </c>
      <c r="G5" s="16" t="s">
        <v>3</v>
      </c>
      <c r="H5" s="16" t="s">
        <v>34</v>
      </c>
    </row>
    <row r="6" spans="1:8" x14ac:dyDescent="0.25">
      <c r="A6" s="30"/>
      <c r="B6" s="31"/>
      <c r="C6" s="32" t="s">
        <v>48</v>
      </c>
      <c r="D6" s="60">
        <v>0</v>
      </c>
      <c r="E6" s="60">
        <v>0</v>
      </c>
      <c r="F6" s="60">
        <v>0</v>
      </c>
      <c r="G6" s="58">
        <v>0</v>
      </c>
      <c r="H6" s="59">
        <v>0</v>
      </c>
    </row>
    <row r="7" spans="1:8" ht="25.5" x14ac:dyDescent="0.25">
      <c r="A7" s="8">
        <v>8</v>
      </c>
      <c r="B7" s="8"/>
      <c r="C7" s="8" t="s">
        <v>19</v>
      </c>
      <c r="D7" s="60">
        <v>0</v>
      </c>
      <c r="E7" s="60">
        <v>0</v>
      </c>
      <c r="F7" s="60">
        <v>0</v>
      </c>
      <c r="G7" s="58">
        <v>0</v>
      </c>
      <c r="H7" s="59">
        <v>0</v>
      </c>
    </row>
    <row r="8" spans="1:8" x14ac:dyDescent="0.25">
      <c r="A8" s="8"/>
      <c r="B8" s="12">
        <v>84</v>
      </c>
      <c r="C8" s="12" t="s">
        <v>25</v>
      </c>
      <c r="D8" s="90">
        <v>0</v>
      </c>
      <c r="E8" s="90">
        <v>0</v>
      </c>
      <c r="F8" s="90">
        <v>0</v>
      </c>
      <c r="G8" s="91">
        <v>0</v>
      </c>
      <c r="H8" s="92">
        <v>0</v>
      </c>
    </row>
    <row r="9" spans="1:8" x14ac:dyDescent="0.25">
      <c r="A9" s="8"/>
      <c r="B9" s="12"/>
      <c r="C9" s="34"/>
      <c r="D9" s="90">
        <v>0</v>
      </c>
      <c r="E9" s="90">
        <v>0</v>
      </c>
      <c r="F9" s="90">
        <v>0</v>
      </c>
      <c r="G9" s="91">
        <v>0</v>
      </c>
      <c r="H9" s="92">
        <v>0</v>
      </c>
    </row>
    <row r="10" spans="1:8" x14ac:dyDescent="0.25">
      <c r="A10" s="8"/>
      <c r="B10" s="12"/>
      <c r="C10" s="32" t="s">
        <v>49</v>
      </c>
      <c r="D10" s="60">
        <v>0</v>
      </c>
      <c r="E10" s="60">
        <v>0</v>
      </c>
      <c r="F10" s="60">
        <v>0</v>
      </c>
      <c r="G10" s="58">
        <v>0</v>
      </c>
      <c r="H10" s="59">
        <v>0</v>
      </c>
    </row>
    <row r="11" spans="1:8" ht="25.5" x14ac:dyDescent="0.25">
      <c r="A11" s="11">
        <v>5</v>
      </c>
      <c r="B11" s="11"/>
      <c r="C11" s="27" t="s">
        <v>20</v>
      </c>
      <c r="D11" s="60">
        <v>0</v>
      </c>
      <c r="E11" s="60">
        <v>0</v>
      </c>
      <c r="F11" s="60">
        <v>0</v>
      </c>
      <c r="G11" s="58">
        <v>0</v>
      </c>
      <c r="H11" s="59">
        <v>0</v>
      </c>
    </row>
    <row r="12" spans="1:8" ht="25.5" x14ac:dyDescent="0.25">
      <c r="A12" s="12"/>
      <c r="B12" s="12">
        <v>54</v>
      </c>
      <c r="C12" s="28" t="s">
        <v>26</v>
      </c>
      <c r="D12" s="90">
        <v>0</v>
      </c>
      <c r="E12" s="90">
        <v>0</v>
      </c>
      <c r="F12" s="90">
        <v>0</v>
      </c>
      <c r="G12" s="91">
        <v>0</v>
      </c>
      <c r="H12" s="92">
        <v>0</v>
      </c>
    </row>
  </sheetData>
  <mergeCells count="1">
    <mergeCell ref="A2:H2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E4" sqref="E4"/>
    </sheetView>
  </sheetViews>
  <sheetFormatPr defaultRowHeight="15" x14ac:dyDescent="0.25"/>
  <cols>
    <col min="1" max="1" width="25.28515625" customWidth="1"/>
    <col min="2" max="2" width="21.7109375" customWidth="1"/>
    <col min="3" max="3" width="21.5703125" customWidth="1"/>
    <col min="4" max="4" width="21.42578125" customWidth="1"/>
    <col min="5" max="5" width="22" customWidth="1"/>
    <col min="6" max="6" width="21.7109375" customWidth="1"/>
  </cols>
  <sheetData>
    <row r="1" spans="1:6" ht="15.75" x14ac:dyDescent="0.25">
      <c r="C1" s="146" t="s">
        <v>309</v>
      </c>
    </row>
    <row r="2" spans="1:6" ht="19.5" customHeight="1" x14ac:dyDescent="0.25">
      <c r="A2" s="154" t="s">
        <v>336</v>
      </c>
      <c r="B2" s="154"/>
      <c r="C2" s="154"/>
      <c r="D2" s="154"/>
      <c r="E2" s="154"/>
      <c r="F2" s="154"/>
    </row>
    <row r="3" spans="1:6" ht="19.5" customHeight="1" x14ac:dyDescent="0.25">
      <c r="A3" s="140"/>
      <c r="B3" s="140"/>
      <c r="C3" s="140"/>
      <c r="D3" s="140"/>
      <c r="E3" s="140"/>
      <c r="F3" s="140"/>
    </row>
    <row r="4" spans="1:6" ht="18" x14ac:dyDescent="0.25">
      <c r="A4" s="4"/>
      <c r="B4" s="4"/>
      <c r="C4" s="4"/>
      <c r="D4" s="4"/>
      <c r="E4" s="5"/>
      <c r="F4" s="150" t="s">
        <v>37</v>
      </c>
    </row>
    <row r="5" spans="1:6" ht="25.5" x14ac:dyDescent="0.25">
      <c r="A5" s="16" t="s">
        <v>42</v>
      </c>
      <c r="B5" s="15" t="s">
        <v>292</v>
      </c>
      <c r="C5" s="16" t="s">
        <v>277</v>
      </c>
      <c r="D5" s="16" t="s">
        <v>293</v>
      </c>
      <c r="E5" s="16" t="s">
        <v>294</v>
      </c>
      <c r="F5" s="16" t="s">
        <v>295</v>
      </c>
    </row>
    <row r="6" spans="1:6" x14ac:dyDescent="0.25">
      <c r="A6" s="33" t="s">
        <v>48</v>
      </c>
      <c r="B6" s="80">
        <v>0</v>
      </c>
      <c r="C6" s="60">
        <v>0</v>
      </c>
      <c r="D6" s="60">
        <v>0</v>
      </c>
      <c r="E6" s="60">
        <v>0</v>
      </c>
      <c r="F6" s="60">
        <v>0</v>
      </c>
    </row>
    <row r="7" spans="1:6" ht="25.5" x14ac:dyDescent="0.25">
      <c r="A7" s="8" t="s">
        <v>50</v>
      </c>
      <c r="B7" s="80">
        <v>0</v>
      </c>
      <c r="C7" s="60">
        <v>0</v>
      </c>
      <c r="D7" s="60">
        <v>0</v>
      </c>
      <c r="E7" s="60">
        <v>0</v>
      </c>
      <c r="F7" s="60">
        <v>0</v>
      </c>
    </row>
    <row r="8" spans="1:6" ht="25.5" x14ac:dyDescent="0.25">
      <c r="A8" s="13" t="s">
        <v>57</v>
      </c>
      <c r="B8" s="121">
        <v>0</v>
      </c>
      <c r="C8" s="122">
        <v>0</v>
      </c>
      <c r="D8" s="122">
        <v>0</v>
      </c>
      <c r="E8" s="122">
        <v>0</v>
      </c>
      <c r="F8" s="122">
        <v>0</v>
      </c>
    </row>
    <row r="9" spans="1:6" x14ac:dyDescent="0.25">
      <c r="A9" s="13" t="s">
        <v>30</v>
      </c>
      <c r="B9" s="89">
        <v>0</v>
      </c>
      <c r="C9" s="90">
        <v>0</v>
      </c>
      <c r="D9" s="90">
        <v>0</v>
      </c>
      <c r="E9" s="90">
        <v>0</v>
      </c>
      <c r="F9" s="90">
        <v>0</v>
      </c>
    </row>
    <row r="10" spans="1:6" x14ac:dyDescent="0.25">
      <c r="A10" s="13"/>
      <c r="B10" s="89">
        <v>0</v>
      </c>
      <c r="C10" s="90">
        <v>0</v>
      </c>
      <c r="D10" s="90">
        <v>0</v>
      </c>
      <c r="E10" s="90">
        <v>0</v>
      </c>
      <c r="F10" s="90">
        <v>0</v>
      </c>
    </row>
    <row r="11" spans="1:6" x14ac:dyDescent="0.25">
      <c r="A11" s="33" t="s">
        <v>49</v>
      </c>
      <c r="B11" s="8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6" x14ac:dyDescent="0.25">
      <c r="A12" s="8" t="s">
        <v>43</v>
      </c>
      <c r="B12" s="8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6" x14ac:dyDescent="0.25">
      <c r="A13" s="10" t="s">
        <v>44</v>
      </c>
      <c r="B13" s="121">
        <v>0</v>
      </c>
      <c r="C13" s="122">
        <v>0</v>
      </c>
      <c r="D13" s="122">
        <v>0</v>
      </c>
      <c r="E13" s="122">
        <v>0</v>
      </c>
      <c r="F13" s="122">
        <v>0</v>
      </c>
    </row>
    <row r="14" spans="1:6" x14ac:dyDescent="0.25">
      <c r="A14" s="8" t="s">
        <v>46</v>
      </c>
      <c r="B14" s="8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6" x14ac:dyDescent="0.25">
      <c r="A15" s="10" t="s">
        <v>47</v>
      </c>
      <c r="B15" s="121">
        <v>0</v>
      </c>
      <c r="C15" s="122">
        <v>0</v>
      </c>
      <c r="D15" s="122">
        <v>0</v>
      </c>
      <c r="E15" s="122">
        <v>0</v>
      </c>
      <c r="F15" s="122">
        <v>0</v>
      </c>
    </row>
  </sheetData>
  <mergeCells count="1">
    <mergeCell ref="A2:F2"/>
  </mergeCells>
  <printOptions horizontalCentered="1"/>
  <pageMargins left="0.31496062992125984" right="0.31496062992125984" top="0.35433070866141736" bottom="0.35433070866141736" header="0.11811023622047245" footer="0.11811023622047245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1"/>
  <sheetViews>
    <sheetView zoomScaleNormal="100" workbookViewId="0">
      <selection activeCell="E18" sqref="E18"/>
    </sheetView>
  </sheetViews>
  <sheetFormatPr defaultRowHeight="15" x14ac:dyDescent="0.25"/>
  <cols>
    <col min="1" max="1" width="30" customWidth="1"/>
    <col min="2" max="2" width="25.28515625" customWidth="1"/>
    <col min="3" max="3" width="19.140625" customWidth="1"/>
    <col min="4" max="4" width="20.42578125" customWidth="1"/>
    <col min="5" max="5" width="17.85546875" customWidth="1"/>
    <col min="6" max="6" width="14.5703125" customWidth="1"/>
    <col min="7" max="7" width="16.42578125" customWidth="1"/>
    <col min="9" max="9" width="13.7109375" bestFit="1" customWidth="1"/>
  </cols>
  <sheetData>
    <row r="1" spans="1:9" ht="18" customHeight="1" x14ac:dyDescent="0.25">
      <c r="A1" s="182" t="s">
        <v>21</v>
      </c>
      <c r="B1" s="182"/>
      <c r="C1" s="182"/>
      <c r="D1" s="182"/>
      <c r="E1" s="182"/>
      <c r="F1" s="182"/>
      <c r="G1" s="182"/>
    </row>
    <row r="2" spans="1:9" ht="18" customHeight="1" x14ac:dyDescent="0.25">
      <c r="A2" s="87"/>
      <c r="B2" s="87"/>
      <c r="C2" s="148" t="s">
        <v>310</v>
      </c>
      <c r="D2" s="87"/>
      <c r="E2" s="87"/>
      <c r="F2" s="87"/>
      <c r="G2" s="87"/>
    </row>
    <row r="3" spans="1:9" ht="18" customHeight="1" x14ac:dyDescent="0.25">
      <c r="A3" s="183" t="s">
        <v>337</v>
      </c>
      <c r="B3" s="183"/>
      <c r="C3" s="183"/>
      <c r="D3" s="183"/>
      <c r="E3" s="183"/>
      <c r="F3" s="183"/>
      <c r="G3" s="183"/>
    </row>
    <row r="4" spans="1:9" ht="18" customHeight="1" x14ac:dyDescent="0.25">
      <c r="A4" s="88"/>
      <c r="B4" s="88"/>
      <c r="C4" s="88"/>
      <c r="D4" s="88"/>
      <c r="E4" s="88"/>
      <c r="F4" s="88"/>
      <c r="G4" s="151" t="s">
        <v>37</v>
      </c>
      <c r="I4" s="104"/>
    </row>
    <row r="5" spans="1:9" ht="25.5" x14ac:dyDescent="0.25">
      <c r="A5" s="61" t="s">
        <v>23</v>
      </c>
      <c r="B5" s="62" t="s">
        <v>32</v>
      </c>
      <c r="C5" s="63" t="s">
        <v>292</v>
      </c>
      <c r="D5" s="63" t="s">
        <v>36</v>
      </c>
      <c r="E5" s="63" t="s">
        <v>293</v>
      </c>
      <c r="F5" s="63" t="s">
        <v>296</v>
      </c>
      <c r="G5" s="63" t="s">
        <v>297</v>
      </c>
      <c r="I5" s="105"/>
    </row>
    <row r="6" spans="1:9" ht="25.5" x14ac:dyDescent="0.25">
      <c r="A6" s="64" t="s">
        <v>107</v>
      </c>
      <c r="B6" s="65" t="s">
        <v>108</v>
      </c>
      <c r="C6" s="110">
        <f>SUM(C14,C24,C31,C35,C42,C53,C60,C67,C71,C75,C79,C83,C87,C91,C95)</f>
        <v>54433.210000000014</v>
      </c>
      <c r="D6" s="110">
        <v>165655</v>
      </c>
      <c r="E6" s="110">
        <v>143600</v>
      </c>
      <c r="F6" s="110">
        <v>111350</v>
      </c>
      <c r="G6" s="110">
        <v>112350</v>
      </c>
      <c r="I6" s="107"/>
    </row>
    <row r="7" spans="1:9" ht="25.5" x14ac:dyDescent="0.25">
      <c r="A7" s="64" t="s">
        <v>109</v>
      </c>
      <c r="B7" s="65" t="s">
        <v>110</v>
      </c>
      <c r="C7" s="110">
        <f>SUM(C8:C12)</f>
        <v>54433.209999999992</v>
      </c>
      <c r="D7" s="110">
        <v>165655</v>
      </c>
      <c r="E7" s="110">
        <v>143600</v>
      </c>
      <c r="F7" s="110">
        <v>111350</v>
      </c>
      <c r="G7" s="110">
        <v>112350</v>
      </c>
    </row>
    <row r="8" spans="1:9" x14ac:dyDescent="0.25">
      <c r="A8" s="64" t="s">
        <v>111</v>
      </c>
      <c r="B8" s="65" t="s">
        <v>112</v>
      </c>
      <c r="C8" s="110">
        <f>SUM(C15,C25,C32,C36,C54,C61)</f>
        <v>33844.339999999997</v>
      </c>
      <c r="D8" s="110">
        <v>21200</v>
      </c>
      <c r="E8" s="110">
        <v>4750</v>
      </c>
      <c r="F8" s="110">
        <v>4750</v>
      </c>
      <c r="G8" s="110">
        <v>4750</v>
      </c>
    </row>
    <row r="9" spans="1:9" x14ac:dyDescent="0.25">
      <c r="A9" s="64" t="s">
        <v>113</v>
      </c>
      <c r="B9" s="65" t="s">
        <v>114</v>
      </c>
      <c r="C9" s="110">
        <f>SUM(C43)</f>
        <v>4865.09</v>
      </c>
      <c r="D9" s="110">
        <v>8000</v>
      </c>
      <c r="E9" s="110">
        <v>0</v>
      </c>
      <c r="F9" s="110">
        <v>0</v>
      </c>
      <c r="G9" s="110">
        <v>0</v>
      </c>
      <c r="I9" s="106"/>
    </row>
    <row r="10" spans="1:9" ht="25.5" x14ac:dyDescent="0.25">
      <c r="A10" s="64" t="s">
        <v>115</v>
      </c>
      <c r="B10" s="65" t="s">
        <v>116</v>
      </c>
      <c r="C10" s="110">
        <f>SUM(C19,C28,C39,C46,C57,C64,C68,C72,C76,C80,C84,C92,C88)</f>
        <v>15723.779999999999</v>
      </c>
      <c r="D10" s="110">
        <v>136455</v>
      </c>
      <c r="E10" s="110">
        <v>108850</v>
      </c>
      <c r="F10" s="110">
        <v>86600</v>
      </c>
      <c r="G10" s="110">
        <v>87600</v>
      </c>
    </row>
    <row r="11" spans="1:9" x14ac:dyDescent="0.25">
      <c r="A11" s="64" t="s">
        <v>117</v>
      </c>
      <c r="B11" s="65" t="s">
        <v>118</v>
      </c>
      <c r="C11" s="110">
        <f>SUM(C96)</f>
        <v>0</v>
      </c>
      <c r="D11" s="110">
        <v>0</v>
      </c>
      <c r="E11" s="110">
        <v>20000</v>
      </c>
      <c r="F11" s="110">
        <v>10000</v>
      </c>
      <c r="G11" s="110">
        <v>10000</v>
      </c>
    </row>
    <row r="12" spans="1:9" x14ac:dyDescent="0.25">
      <c r="A12" s="64" t="s">
        <v>119</v>
      </c>
      <c r="B12" s="65" t="s">
        <v>120</v>
      </c>
      <c r="C12" s="110">
        <f>SUM(C50)</f>
        <v>0</v>
      </c>
      <c r="D12" s="110">
        <v>0</v>
      </c>
      <c r="E12" s="110">
        <v>10000</v>
      </c>
      <c r="F12" s="110">
        <v>10000</v>
      </c>
      <c r="G12" s="110">
        <v>10000</v>
      </c>
    </row>
    <row r="13" spans="1:9" ht="39" x14ac:dyDescent="0.25">
      <c r="A13" s="64" t="s">
        <v>121</v>
      </c>
      <c r="B13" s="120" t="s">
        <v>122</v>
      </c>
      <c r="C13" s="110">
        <f>SUM(C14,C24,C31,C35,C42,C53,C60,C67,C71,C75,C79,C83,C87,C91,C95)</f>
        <v>54433.210000000014</v>
      </c>
      <c r="D13" s="110">
        <v>165655</v>
      </c>
      <c r="E13" s="110">
        <v>143600</v>
      </c>
      <c r="F13" s="110">
        <v>111350</v>
      </c>
      <c r="G13" s="110">
        <v>112350</v>
      </c>
    </row>
    <row r="14" spans="1:9" x14ac:dyDescent="0.25">
      <c r="A14" s="64" t="s">
        <v>123</v>
      </c>
      <c r="B14" s="65" t="s">
        <v>124</v>
      </c>
      <c r="C14" s="110">
        <v>21748.74</v>
      </c>
      <c r="D14" s="110">
        <v>53950</v>
      </c>
      <c r="E14" s="110">
        <v>65250</v>
      </c>
      <c r="F14" s="110">
        <v>43000</v>
      </c>
      <c r="G14" s="110">
        <v>44000</v>
      </c>
    </row>
    <row r="15" spans="1:9" x14ac:dyDescent="0.25">
      <c r="A15" s="66" t="s">
        <v>111</v>
      </c>
      <c r="B15" s="67" t="s">
        <v>112</v>
      </c>
      <c r="C15" s="116">
        <f>SUM(C17:C18)</f>
        <v>21748.739999999998</v>
      </c>
      <c r="D15" s="117">
        <v>19850</v>
      </c>
      <c r="E15" s="117">
        <v>0</v>
      </c>
      <c r="F15" s="117">
        <v>0</v>
      </c>
      <c r="G15" s="117">
        <v>0</v>
      </c>
    </row>
    <row r="16" spans="1:9" x14ac:dyDescent="0.25">
      <c r="A16" s="68" t="s">
        <v>125</v>
      </c>
      <c r="B16" s="55" t="s">
        <v>12</v>
      </c>
      <c r="C16" s="118">
        <v>21748.74</v>
      </c>
      <c r="D16" s="75">
        <v>19850</v>
      </c>
      <c r="E16" s="75">
        <v>0</v>
      </c>
      <c r="F16" s="75">
        <v>0</v>
      </c>
      <c r="G16" s="75">
        <v>0</v>
      </c>
    </row>
    <row r="17" spans="1:7" x14ac:dyDescent="0.25">
      <c r="A17" s="68" t="s">
        <v>126</v>
      </c>
      <c r="B17" s="55" t="s">
        <v>24</v>
      </c>
      <c r="C17" s="75">
        <v>18775.919999999998</v>
      </c>
      <c r="D17" s="75">
        <v>18850</v>
      </c>
      <c r="E17" s="75">
        <v>0</v>
      </c>
      <c r="F17" s="75">
        <v>0</v>
      </c>
      <c r="G17" s="75">
        <v>0</v>
      </c>
    </row>
    <row r="18" spans="1:7" x14ac:dyDescent="0.25">
      <c r="A18" s="68" t="s">
        <v>127</v>
      </c>
      <c r="B18" s="55" t="s">
        <v>71</v>
      </c>
      <c r="C18" s="75">
        <v>2972.82</v>
      </c>
      <c r="D18" s="75">
        <v>1000</v>
      </c>
      <c r="E18" s="75">
        <v>0</v>
      </c>
      <c r="F18" s="75">
        <v>0</v>
      </c>
      <c r="G18" s="75">
        <v>0</v>
      </c>
    </row>
    <row r="19" spans="1:7" ht="25.5" x14ac:dyDescent="0.25">
      <c r="A19" s="66" t="s">
        <v>115</v>
      </c>
      <c r="B19" s="67" t="s">
        <v>116</v>
      </c>
      <c r="C19" s="117">
        <v>0</v>
      </c>
      <c r="D19" s="117">
        <v>34100</v>
      </c>
      <c r="E19" s="117">
        <v>65250</v>
      </c>
      <c r="F19" s="117">
        <v>43000</v>
      </c>
      <c r="G19" s="117">
        <v>44000</v>
      </c>
    </row>
    <row r="20" spans="1:7" x14ac:dyDescent="0.25">
      <c r="A20" s="68" t="s">
        <v>125</v>
      </c>
      <c r="B20" s="55" t="s">
        <v>12</v>
      </c>
      <c r="C20" s="75">
        <v>0</v>
      </c>
      <c r="D20" s="75">
        <v>34100</v>
      </c>
      <c r="E20" s="75">
        <v>65250</v>
      </c>
      <c r="F20" s="75">
        <v>43000</v>
      </c>
      <c r="G20" s="75">
        <v>44000</v>
      </c>
    </row>
    <row r="21" spans="1:7" x14ac:dyDescent="0.25">
      <c r="A21" s="68" t="s">
        <v>128</v>
      </c>
      <c r="B21" s="55" t="s">
        <v>13</v>
      </c>
      <c r="C21" s="75">
        <v>0</v>
      </c>
      <c r="D21" s="75">
        <v>10100</v>
      </c>
      <c r="E21" s="75">
        <v>21000</v>
      </c>
      <c r="F21" s="75">
        <v>22000</v>
      </c>
      <c r="G21" s="75">
        <v>23000</v>
      </c>
    </row>
    <row r="22" spans="1:7" x14ac:dyDescent="0.25">
      <c r="A22" s="68" t="s">
        <v>126</v>
      </c>
      <c r="B22" s="55" t="s">
        <v>24</v>
      </c>
      <c r="C22" s="75">
        <v>0</v>
      </c>
      <c r="D22" s="75">
        <v>0</v>
      </c>
      <c r="E22" s="75">
        <v>20250</v>
      </c>
      <c r="F22" s="75">
        <v>21000</v>
      </c>
      <c r="G22" s="75">
        <v>21000</v>
      </c>
    </row>
    <row r="23" spans="1:7" x14ac:dyDescent="0.25">
      <c r="A23" s="68" t="s">
        <v>127</v>
      </c>
      <c r="B23" s="55" t="s">
        <v>71</v>
      </c>
      <c r="C23" s="75">
        <v>0</v>
      </c>
      <c r="D23" s="75">
        <v>24000</v>
      </c>
      <c r="E23" s="75">
        <v>24000</v>
      </c>
      <c r="F23" s="75">
        <v>0</v>
      </c>
      <c r="G23" s="75">
        <v>0</v>
      </c>
    </row>
    <row r="24" spans="1:7" ht="38.25" x14ac:dyDescent="0.25">
      <c r="A24" s="64" t="s">
        <v>129</v>
      </c>
      <c r="B24" s="65" t="s">
        <v>130</v>
      </c>
      <c r="C24" s="110">
        <v>0</v>
      </c>
      <c r="D24" s="110">
        <v>1400</v>
      </c>
      <c r="E24" s="110">
        <v>1400</v>
      </c>
      <c r="F24" s="110">
        <v>1400</v>
      </c>
      <c r="G24" s="110">
        <v>1400</v>
      </c>
    </row>
    <row r="25" spans="1:7" x14ac:dyDescent="0.25">
      <c r="A25" s="66" t="s">
        <v>111</v>
      </c>
      <c r="B25" s="67" t="s">
        <v>112</v>
      </c>
      <c r="C25" s="117">
        <v>0</v>
      </c>
      <c r="D25" s="117">
        <v>0</v>
      </c>
      <c r="E25" s="117">
        <v>1400</v>
      </c>
      <c r="F25" s="117">
        <v>1400</v>
      </c>
      <c r="G25" s="117">
        <v>1400</v>
      </c>
    </row>
    <row r="26" spans="1:7" x14ac:dyDescent="0.25">
      <c r="A26" s="68" t="s">
        <v>125</v>
      </c>
      <c r="B26" s="55" t="s">
        <v>12</v>
      </c>
      <c r="C26" s="75">
        <v>0</v>
      </c>
      <c r="D26" s="75">
        <v>0</v>
      </c>
      <c r="E26" s="75">
        <v>1400</v>
      </c>
      <c r="F26" s="75">
        <v>1400</v>
      </c>
      <c r="G26" s="75">
        <v>1400</v>
      </c>
    </row>
    <row r="27" spans="1:7" x14ac:dyDescent="0.25">
      <c r="A27" s="68" t="s">
        <v>126</v>
      </c>
      <c r="B27" s="55" t="s">
        <v>24</v>
      </c>
      <c r="C27" s="75">
        <v>0</v>
      </c>
      <c r="D27" s="75">
        <v>0</v>
      </c>
      <c r="E27" s="75">
        <v>1400</v>
      </c>
      <c r="F27" s="75">
        <v>1400</v>
      </c>
      <c r="G27" s="75">
        <v>1400</v>
      </c>
    </row>
    <row r="28" spans="1:7" ht="25.5" x14ac:dyDescent="0.25">
      <c r="A28" s="66" t="s">
        <v>115</v>
      </c>
      <c r="B28" s="67" t="s">
        <v>116</v>
      </c>
      <c r="C28" s="117">
        <v>0</v>
      </c>
      <c r="D28" s="117">
        <v>1400</v>
      </c>
      <c r="E28" s="117">
        <v>0</v>
      </c>
      <c r="F28" s="117">
        <v>0</v>
      </c>
      <c r="G28" s="117">
        <v>0</v>
      </c>
    </row>
    <row r="29" spans="1:7" x14ac:dyDescent="0.25">
      <c r="A29" s="68" t="s">
        <v>125</v>
      </c>
      <c r="B29" s="55" t="s">
        <v>12</v>
      </c>
      <c r="C29" s="75">
        <v>0</v>
      </c>
      <c r="D29" s="75">
        <v>1400</v>
      </c>
      <c r="E29" s="75">
        <v>0</v>
      </c>
      <c r="F29" s="75">
        <v>0</v>
      </c>
      <c r="G29" s="75">
        <v>0</v>
      </c>
    </row>
    <row r="30" spans="1:7" x14ac:dyDescent="0.25">
      <c r="A30" s="68" t="s">
        <v>126</v>
      </c>
      <c r="B30" s="55" t="s">
        <v>24</v>
      </c>
      <c r="C30" s="75">
        <v>0</v>
      </c>
      <c r="D30" s="75">
        <v>1400</v>
      </c>
      <c r="E30" s="75">
        <v>0</v>
      </c>
      <c r="F30" s="75">
        <v>0</v>
      </c>
      <c r="G30" s="75">
        <v>0</v>
      </c>
    </row>
    <row r="31" spans="1:7" ht="25.5" x14ac:dyDescent="0.25">
      <c r="A31" s="64" t="s">
        <v>131</v>
      </c>
      <c r="B31" s="65" t="s">
        <v>132</v>
      </c>
      <c r="C31" s="119">
        <v>1032.05</v>
      </c>
      <c r="D31" s="110">
        <v>1350</v>
      </c>
      <c r="E31" s="110">
        <v>1350</v>
      </c>
      <c r="F31" s="110">
        <v>1350</v>
      </c>
      <c r="G31" s="110">
        <v>1350</v>
      </c>
    </row>
    <row r="32" spans="1:7" x14ac:dyDescent="0.25">
      <c r="A32" s="66" t="s">
        <v>111</v>
      </c>
      <c r="B32" s="67" t="s">
        <v>112</v>
      </c>
      <c r="C32" s="116">
        <v>1032.05</v>
      </c>
      <c r="D32" s="117">
        <v>1350</v>
      </c>
      <c r="E32" s="117">
        <v>1350</v>
      </c>
      <c r="F32" s="117">
        <v>1350</v>
      </c>
      <c r="G32" s="117">
        <v>1350</v>
      </c>
    </row>
    <row r="33" spans="1:7" x14ac:dyDescent="0.25">
      <c r="A33" s="68" t="s">
        <v>125</v>
      </c>
      <c r="B33" s="55" t="s">
        <v>12</v>
      </c>
      <c r="C33" s="118">
        <v>1032.05</v>
      </c>
      <c r="D33" s="75">
        <v>1350</v>
      </c>
      <c r="E33" s="75">
        <v>1350</v>
      </c>
      <c r="F33" s="75">
        <v>1350</v>
      </c>
      <c r="G33" s="75">
        <v>1350</v>
      </c>
    </row>
    <row r="34" spans="1:7" x14ac:dyDescent="0.25">
      <c r="A34" s="68" t="s">
        <v>133</v>
      </c>
      <c r="B34" s="55" t="s">
        <v>74</v>
      </c>
      <c r="C34" s="118">
        <v>1032.05</v>
      </c>
      <c r="D34" s="75">
        <v>1350</v>
      </c>
      <c r="E34" s="75">
        <v>1350</v>
      </c>
      <c r="F34" s="75">
        <v>1350</v>
      </c>
      <c r="G34" s="75">
        <v>1350</v>
      </c>
    </row>
    <row r="35" spans="1:7" ht="25.5" x14ac:dyDescent="0.25">
      <c r="A35" s="64" t="s">
        <v>134</v>
      </c>
      <c r="B35" s="65" t="s">
        <v>135</v>
      </c>
      <c r="C35" s="110">
        <v>1414.16</v>
      </c>
      <c r="D35" s="110">
        <v>2000</v>
      </c>
      <c r="E35" s="110">
        <v>2000</v>
      </c>
      <c r="F35" s="110">
        <v>2000</v>
      </c>
      <c r="G35" s="110">
        <v>2000</v>
      </c>
    </row>
    <row r="36" spans="1:7" x14ac:dyDescent="0.25">
      <c r="A36" s="66" t="s">
        <v>111</v>
      </c>
      <c r="B36" s="67" t="s">
        <v>112</v>
      </c>
      <c r="C36" s="116">
        <v>1414.16</v>
      </c>
      <c r="D36" s="117">
        <v>0</v>
      </c>
      <c r="E36" s="117">
        <v>2000</v>
      </c>
      <c r="F36" s="117">
        <v>2000</v>
      </c>
      <c r="G36" s="117">
        <v>2000</v>
      </c>
    </row>
    <row r="37" spans="1:7" x14ac:dyDescent="0.25">
      <c r="A37" s="68" t="s">
        <v>125</v>
      </c>
      <c r="B37" s="55" t="s">
        <v>12</v>
      </c>
      <c r="C37" s="118">
        <v>1414.16</v>
      </c>
      <c r="D37" s="75">
        <v>0</v>
      </c>
      <c r="E37" s="75">
        <v>2000</v>
      </c>
      <c r="F37" s="75">
        <v>2000</v>
      </c>
      <c r="G37" s="75">
        <v>2000</v>
      </c>
    </row>
    <row r="38" spans="1:7" x14ac:dyDescent="0.25">
      <c r="A38" s="68" t="s">
        <v>126</v>
      </c>
      <c r="B38" s="55" t="s">
        <v>24</v>
      </c>
      <c r="C38" s="118">
        <v>1414.16</v>
      </c>
      <c r="D38" s="75">
        <v>0</v>
      </c>
      <c r="E38" s="75">
        <v>2000</v>
      </c>
      <c r="F38" s="75">
        <v>2000</v>
      </c>
      <c r="G38" s="75">
        <v>2000</v>
      </c>
    </row>
    <row r="39" spans="1:7" ht="25.5" x14ac:dyDescent="0.25">
      <c r="A39" s="66" t="s">
        <v>115</v>
      </c>
      <c r="B39" s="67" t="s">
        <v>116</v>
      </c>
      <c r="C39" s="117">
        <v>0</v>
      </c>
      <c r="D39" s="117">
        <v>2000</v>
      </c>
      <c r="E39" s="117">
        <v>0</v>
      </c>
      <c r="F39" s="117">
        <v>0</v>
      </c>
      <c r="G39" s="117">
        <v>0</v>
      </c>
    </row>
    <row r="40" spans="1:7" x14ac:dyDescent="0.25">
      <c r="A40" s="68" t="s">
        <v>125</v>
      </c>
      <c r="B40" s="55" t="s">
        <v>12</v>
      </c>
      <c r="C40" s="75">
        <v>0</v>
      </c>
      <c r="D40" s="75">
        <v>2000</v>
      </c>
      <c r="E40" s="75">
        <v>0</v>
      </c>
      <c r="F40" s="75">
        <v>0</v>
      </c>
      <c r="G40" s="75">
        <v>0</v>
      </c>
    </row>
    <row r="41" spans="1:7" x14ac:dyDescent="0.25">
      <c r="A41" s="68" t="s">
        <v>126</v>
      </c>
      <c r="B41" s="55" t="s">
        <v>24</v>
      </c>
      <c r="C41" s="75">
        <v>0</v>
      </c>
      <c r="D41" s="75">
        <v>2000</v>
      </c>
      <c r="E41" s="75">
        <v>0</v>
      </c>
      <c r="F41" s="75">
        <v>0</v>
      </c>
      <c r="G41" s="75">
        <v>0</v>
      </c>
    </row>
    <row r="42" spans="1:7" ht="25.5" x14ac:dyDescent="0.25">
      <c r="A42" s="64" t="s">
        <v>136</v>
      </c>
      <c r="B42" s="65" t="s">
        <v>137</v>
      </c>
      <c r="C42" s="110">
        <v>4865.09</v>
      </c>
      <c r="D42" s="110">
        <v>25550</v>
      </c>
      <c r="E42" s="110">
        <v>27600</v>
      </c>
      <c r="F42" s="110">
        <v>27600</v>
      </c>
      <c r="G42" s="110">
        <v>27600</v>
      </c>
    </row>
    <row r="43" spans="1:7" x14ac:dyDescent="0.25">
      <c r="A43" s="66" t="s">
        <v>113</v>
      </c>
      <c r="B43" s="67" t="s">
        <v>114</v>
      </c>
      <c r="C43" s="116">
        <v>4865.09</v>
      </c>
      <c r="D43" s="117">
        <v>8000</v>
      </c>
      <c r="E43" s="117">
        <v>0</v>
      </c>
      <c r="F43" s="117">
        <v>0</v>
      </c>
      <c r="G43" s="117">
        <v>0</v>
      </c>
    </row>
    <row r="44" spans="1:7" x14ac:dyDescent="0.25">
      <c r="A44" s="68" t="s">
        <v>125</v>
      </c>
      <c r="B44" s="55" t="s">
        <v>12</v>
      </c>
      <c r="C44" s="118">
        <v>4865.09</v>
      </c>
      <c r="D44" s="75">
        <v>8000</v>
      </c>
      <c r="E44" s="75">
        <v>0</v>
      </c>
      <c r="F44" s="75">
        <v>0</v>
      </c>
      <c r="G44" s="75">
        <v>0</v>
      </c>
    </row>
    <row r="45" spans="1:7" x14ac:dyDescent="0.25">
      <c r="A45" s="68" t="s">
        <v>126</v>
      </c>
      <c r="B45" s="55" t="s">
        <v>24</v>
      </c>
      <c r="C45" s="118">
        <v>4865.09</v>
      </c>
      <c r="D45" s="75">
        <v>8000</v>
      </c>
      <c r="E45" s="75">
        <v>0</v>
      </c>
      <c r="F45" s="75">
        <v>0</v>
      </c>
      <c r="G45" s="75">
        <v>0</v>
      </c>
    </row>
    <row r="46" spans="1:7" ht="25.5" x14ac:dyDescent="0.25">
      <c r="A46" s="66" t="s">
        <v>115</v>
      </c>
      <c r="B46" s="67" t="s">
        <v>116</v>
      </c>
      <c r="C46" s="117">
        <v>0</v>
      </c>
      <c r="D46" s="117">
        <v>17550</v>
      </c>
      <c r="E46" s="117">
        <v>17600</v>
      </c>
      <c r="F46" s="117">
        <v>17600</v>
      </c>
      <c r="G46" s="117">
        <v>17600</v>
      </c>
    </row>
    <row r="47" spans="1:7" x14ac:dyDescent="0.25">
      <c r="A47" s="68" t="s">
        <v>125</v>
      </c>
      <c r="B47" s="55" t="s">
        <v>12</v>
      </c>
      <c r="C47" s="75">
        <v>0</v>
      </c>
      <c r="D47" s="75">
        <v>17550</v>
      </c>
      <c r="E47" s="75">
        <v>17600</v>
      </c>
      <c r="F47" s="75">
        <v>17600</v>
      </c>
      <c r="G47" s="75">
        <v>17600</v>
      </c>
    </row>
    <row r="48" spans="1:7" x14ac:dyDescent="0.25">
      <c r="A48" s="68" t="s">
        <v>126</v>
      </c>
      <c r="B48" s="55" t="s">
        <v>24</v>
      </c>
      <c r="C48" s="75">
        <v>0</v>
      </c>
      <c r="D48" s="75">
        <v>15550</v>
      </c>
      <c r="E48" s="75">
        <v>15600</v>
      </c>
      <c r="F48" s="75">
        <v>15600</v>
      </c>
      <c r="G48" s="75">
        <v>15600</v>
      </c>
    </row>
    <row r="49" spans="1:7" x14ac:dyDescent="0.25">
      <c r="A49" s="68" t="s">
        <v>133</v>
      </c>
      <c r="B49" s="55" t="s">
        <v>74</v>
      </c>
      <c r="C49" s="75">
        <v>0</v>
      </c>
      <c r="D49" s="75">
        <v>2000</v>
      </c>
      <c r="E49" s="75">
        <v>2000</v>
      </c>
      <c r="F49" s="75">
        <v>2000</v>
      </c>
      <c r="G49" s="75">
        <v>2000</v>
      </c>
    </row>
    <row r="50" spans="1:7" x14ac:dyDescent="0.25">
      <c r="A50" s="66" t="s">
        <v>119</v>
      </c>
      <c r="B50" s="67" t="s">
        <v>120</v>
      </c>
      <c r="C50" s="117">
        <v>0</v>
      </c>
      <c r="D50" s="117">
        <v>0</v>
      </c>
      <c r="E50" s="117">
        <v>10000</v>
      </c>
      <c r="F50" s="117">
        <v>10000</v>
      </c>
      <c r="G50" s="117">
        <v>10000</v>
      </c>
    </row>
    <row r="51" spans="1:7" x14ac:dyDescent="0.25">
      <c r="A51" s="68" t="s">
        <v>125</v>
      </c>
      <c r="B51" s="55" t="s">
        <v>12</v>
      </c>
      <c r="C51" s="75">
        <v>0</v>
      </c>
      <c r="D51" s="75">
        <v>0</v>
      </c>
      <c r="E51" s="75">
        <v>10000</v>
      </c>
      <c r="F51" s="75">
        <v>10000</v>
      </c>
      <c r="G51" s="75">
        <v>10000</v>
      </c>
    </row>
    <row r="52" spans="1:7" x14ac:dyDescent="0.25">
      <c r="A52" s="68" t="s">
        <v>126</v>
      </c>
      <c r="B52" s="55" t="s">
        <v>24</v>
      </c>
      <c r="C52" s="75">
        <v>0</v>
      </c>
      <c r="D52" s="75">
        <v>0</v>
      </c>
      <c r="E52" s="75">
        <v>10000</v>
      </c>
      <c r="F52" s="75">
        <v>10000</v>
      </c>
      <c r="G52" s="75">
        <v>10000</v>
      </c>
    </row>
    <row r="53" spans="1:7" x14ac:dyDescent="0.25">
      <c r="A53" s="64" t="s">
        <v>138</v>
      </c>
      <c r="B53" s="65" t="s">
        <v>139</v>
      </c>
      <c r="C53" s="110">
        <v>7813.59</v>
      </c>
      <c r="D53" s="110">
        <v>17000</v>
      </c>
      <c r="E53" s="110">
        <v>20500</v>
      </c>
      <c r="F53" s="110">
        <v>20500</v>
      </c>
      <c r="G53" s="110">
        <v>20500</v>
      </c>
    </row>
    <row r="54" spans="1:7" x14ac:dyDescent="0.25">
      <c r="A54" s="82" t="s">
        <v>280</v>
      </c>
      <c r="B54" s="84" t="s">
        <v>112</v>
      </c>
      <c r="C54" s="116">
        <v>7813.59</v>
      </c>
      <c r="D54" s="116">
        <v>0</v>
      </c>
      <c r="E54" s="116">
        <v>0</v>
      </c>
      <c r="F54" s="116">
        <v>0</v>
      </c>
      <c r="G54" s="116">
        <v>0</v>
      </c>
    </row>
    <row r="55" spans="1:7" x14ac:dyDescent="0.25">
      <c r="A55" s="82" t="s">
        <v>125</v>
      </c>
      <c r="B55" s="83" t="s">
        <v>12</v>
      </c>
      <c r="C55" s="118">
        <v>7813.59</v>
      </c>
      <c r="D55" s="118">
        <v>0</v>
      </c>
      <c r="E55" s="118">
        <v>0</v>
      </c>
      <c r="F55" s="118">
        <v>0</v>
      </c>
      <c r="G55" s="118">
        <v>0</v>
      </c>
    </row>
    <row r="56" spans="1:7" x14ac:dyDescent="0.25">
      <c r="A56" s="81" t="s">
        <v>126</v>
      </c>
      <c r="B56" s="83" t="s">
        <v>24</v>
      </c>
      <c r="C56" s="118">
        <v>7813.59</v>
      </c>
      <c r="D56" s="118">
        <v>0</v>
      </c>
      <c r="E56" s="118">
        <v>0</v>
      </c>
      <c r="F56" s="118">
        <v>0</v>
      </c>
      <c r="G56" s="118">
        <v>0</v>
      </c>
    </row>
    <row r="57" spans="1:7" ht="25.5" x14ac:dyDescent="0.25">
      <c r="A57" s="66" t="s">
        <v>115</v>
      </c>
      <c r="B57" s="67" t="s">
        <v>116</v>
      </c>
      <c r="C57" s="117">
        <v>0</v>
      </c>
      <c r="D57" s="117">
        <v>17000</v>
      </c>
      <c r="E57" s="117">
        <v>20500</v>
      </c>
      <c r="F57" s="117">
        <v>20500</v>
      </c>
      <c r="G57" s="117">
        <v>20500</v>
      </c>
    </row>
    <row r="58" spans="1:7" x14ac:dyDescent="0.25">
      <c r="A58" s="68" t="s">
        <v>125</v>
      </c>
      <c r="B58" s="55" t="s">
        <v>12</v>
      </c>
      <c r="C58" s="75">
        <v>0</v>
      </c>
      <c r="D58" s="75">
        <v>17000</v>
      </c>
      <c r="E58" s="75">
        <v>20500</v>
      </c>
      <c r="F58" s="75">
        <v>20500</v>
      </c>
      <c r="G58" s="75">
        <v>20500</v>
      </c>
    </row>
    <row r="59" spans="1:7" x14ac:dyDescent="0.25">
      <c r="A59" s="68" t="s">
        <v>126</v>
      </c>
      <c r="B59" s="55" t="s">
        <v>24</v>
      </c>
      <c r="C59" s="75">
        <v>0</v>
      </c>
      <c r="D59" s="75">
        <v>17000</v>
      </c>
      <c r="E59" s="75">
        <v>20500</v>
      </c>
      <c r="F59" s="75">
        <v>20500</v>
      </c>
      <c r="G59" s="75">
        <v>20500</v>
      </c>
    </row>
    <row r="60" spans="1:7" x14ac:dyDescent="0.25">
      <c r="A60" s="64" t="s">
        <v>140</v>
      </c>
      <c r="B60" s="65" t="s">
        <v>141</v>
      </c>
      <c r="C60" s="110">
        <v>1835.8</v>
      </c>
      <c r="D60" s="110">
        <v>2500</v>
      </c>
      <c r="E60" s="110">
        <v>2500</v>
      </c>
      <c r="F60" s="110">
        <v>2500</v>
      </c>
      <c r="G60" s="110">
        <v>2500</v>
      </c>
    </row>
    <row r="61" spans="1:7" x14ac:dyDescent="0.25">
      <c r="A61" s="82" t="s">
        <v>280</v>
      </c>
      <c r="B61" s="84" t="s">
        <v>112</v>
      </c>
      <c r="C61" s="116">
        <v>1835.8</v>
      </c>
      <c r="D61" s="116">
        <v>0</v>
      </c>
      <c r="E61" s="116">
        <v>0</v>
      </c>
      <c r="F61" s="116">
        <v>0</v>
      </c>
      <c r="G61" s="116">
        <v>0</v>
      </c>
    </row>
    <row r="62" spans="1:7" x14ac:dyDescent="0.25">
      <c r="A62" s="81" t="s">
        <v>125</v>
      </c>
      <c r="B62" s="83" t="s">
        <v>281</v>
      </c>
      <c r="C62" s="118">
        <v>1835.8</v>
      </c>
      <c r="D62" s="123">
        <v>0</v>
      </c>
      <c r="E62" s="124">
        <v>0</v>
      </c>
      <c r="F62" s="124">
        <v>0</v>
      </c>
      <c r="G62" s="124">
        <v>0</v>
      </c>
    </row>
    <row r="63" spans="1:7" x14ac:dyDescent="0.25">
      <c r="A63" s="81" t="s">
        <v>126</v>
      </c>
      <c r="B63" s="83" t="s">
        <v>24</v>
      </c>
      <c r="C63" s="118">
        <v>1835.8</v>
      </c>
      <c r="D63" s="118">
        <v>0</v>
      </c>
      <c r="E63" s="118">
        <v>0</v>
      </c>
      <c r="F63" s="118">
        <v>0</v>
      </c>
      <c r="G63" s="118">
        <v>0</v>
      </c>
    </row>
    <row r="64" spans="1:7" ht="25.5" x14ac:dyDescent="0.25">
      <c r="A64" s="66" t="s">
        <v>115</v>
      </c>
      <c r="B64" s="67" t="s">
        <v>116</v>
      </c>
      <c r="C64" s="117">
        <v>0</v>
      </c>
      <c r="D64" s="117">
        <v>2500</v>
      </c>
      <c r="E64" s="117">
        <v>2500</v>
      </c>
      <c r="F64" s="117">
        <v>2500</v>
      </c>
      <c r="G64" s="117">
        <v>2500</v>
      </c>
    </row>
    <row r="65" spans="1:7" x14ac:dyDescent="0.25">
      <c r="A65" s="68" t="s">
        <v>125</v>
      </c>
      <c r="B65" s="55" t="s">
        <v>12</v>
      </c>
      <c r="C65" s="75">
        <v>0</v>
      </c>
      <c r="D65" s="75">
        <v>2500</v>
      </c>
      <c r="E65" s="75">
        <v>2500</v>
      </c>
      <c r="F65" s="75">
        <v>2500</v>
      </c>
      <c r="G65" s="75">
        <v>2500</v>
      </c>
    </row>
    <row r="66" spans="1:7" x14ac:dyDescent="0.25">
      <c r="A66" s="68" t="s">
        <v>126</v>
      </c>
      <c r="B66" s="55" t="s">
        <v>24</v>
      </c>
      <c r="C66" s="75">
        <v>0</v>
      </c>
      <c r="D66" s="75">
        <v>2500</v>
      </c>
      <c r="E66" s="75">
        <v>2500</v>
      </c>
      <c r="F66" s="75">
        <v>2500</v>
      </c>
      <c r="G66" s="75">
        <v>2500</v>
      </c>
    </row>
    <row r="67" spans="1:7" x14ac:dyDescent="0.25">
      <c r="A67" s="64" t="s">
        <v>142</v>
      </c>
      <c r="B67" s="65" t="s">
        <v>143</v>
      </c>
      <c r="C67" s="110">
        <v>0</v>
      </c>
      <c r="D67" s="110">
        <v>1500</v>
      </c>
      <c r="E67" s="110">
        <v>3000</v>
      </c>
      <c r="F67" s="110">
        <v>3000</v>
      </c>
      <c r="G67" s="110">
        <v>3000</v>
      </c>
    </row>
    <row r="68" spans="1:7" ht="25.5" x14ac:dyDescent="0.25">
      <c r="A68" s="66" t="s">
        <v>115</v>
      </c>
      <c r="B68" s="67" t="s">
        <v>116</v>
      </c>
      <c r="C68" s="117">
        <v>0</v>
      </c>
      <c r="D68" s="117">
        <v>1500</v>
      </c>
      <c r="E68" s="117">
        <v>3000</v>
      </c>
      <c r="F68" s="117">
        <v>3000</v>
      </c>
      <c r="G68" s="117">
        <v>3000</v>
      </c>
    </row>
    <row r="69" spans="1:7" x14ac:dyDescent="0.25">
      <c r="A69" s="68" t="s">
        <v>125</v>
      </c>
      <c r="B69" s="55" t="s">
        <v>12</v>
      </c>
      <c r="C69" s="75">
        <v>0</v>
      </c>
      <c r="D69" s="75">
        <v>1500</v>
      </c>
      <c r="E69" s="75">
        <v>3000</v>
      </c>
      <c r="F69" s="75">
        <v>3000</v>
      </c>
      <c r="G69" s="75">
        <v>3000</v>
      </c>
    </row>
    <row r="70" spans="1:7" x14ac:dyDescent="0.25">
      <c r="A70" s="68" t="s">
        <v>133</v>
      </c>
      <c r="B70" s="55" t="s">
        <v>74</v>
      </c>
      <c r="C70" s="75">
        <v>0</v>
      </c>
      <c r="D70" s="75">
        <v>1500</v>
      </c>
      <c r="E70" s="75">
        <v>3000</v>
      </c>
      <c r="F70" s="75">
        <v>3000</v>
      </c>
      <c r="G70" s="75">
        <v>3000</v>
      </c>
    </row>
    <row r="71" spans="1:7" x14ac:dyDescent="0.25">
      <c r="A71" s="64" t="s">
        <v>144</v>
      </c>
      <c r="B71" s="65" t="s">
        <v>145</v>
      </c>
      <c r="C71" s="110">
        <v>0</v>
      </c>
      <c r="D71" s="110">
        <v>11805</v>
      </c>
      <c r="E71" s="110">
        <v>0</v>
      </c>
      <c r="F71" s="110">
        <v>0</v>
      </c>
      <c r="G71" s="110">
        <v>0</v>
      </c>
    </row>
    <row r="72" spans="1:7" ht="25.5" x14ac:dyDescent="0.25">
      <c r="A72" s="66" t="s">
        <v>115</v>
      </c>
      <c r="B72" s="67" t="s">
        <v>116</v>
      </c>
      <c r="C72" s="117">
        <v>0</v>
      </c>
      <c r="D72" s="117">
        <v>11805</v>
      </c>
      <c r="E72" s="117">
        <v>0</v>
      </c>
      <c r="F72" s="117">
        <v>0</v>
      </c>
      <c r="G72" s="117">
        <v>0</v>
      </c>
    </row>
    <row r="73" spans="1:7" x14ac:dyDescent="0.25">
      <c r="A73" s="68" t="s">
        <v>125</v>
      </c>
      <c r="B73" s="55" t="s">
        <v>12</v>
      </c>
      <c r="C73" s="75">
        <v>0</v>
      </c>
      <c r="D73" s="75">
        <v>11805</v>
      </c>
      <c r="E73" s="75">
        <v>0</v>
      </c>
      <c r="F73" s="75">
        <v>0</v>
      </c>
      <c r="G73" s="75">
        <v>0</v>
      </c>
    </row>
    <row r="74" spans="1:7" x14ac:dyDescent="0.25">
      <c r="A74" s="68" t="s">
        <v>126</v>
      </c>
      <c r="B74" s="55" t="s">
        <v>24</v>
      </c>
      <c r="C74" s="75">
        <v>0</v>
      </c>
      <c r="D74" s="75">
        <v>11805</v>
      </c>
      <c r="E74" s="75">
        <v>0</v>
      </c>
      <c r="F74" s="75">
        <v>0</v>
      </c>
      <c r="G74" s="75">
        <v>0</v>
      </c>
    </row>
    <row r="75" spans="1:7" x14ac:dyDescent="0.25">
      <c r="A75" s="64" t="s">
        <v>146</v>
      </c>
      <c r="B75" s="65" t="s">
        <v>147</v>
      </c>
      <c r="C75" s="110">
        <v>7700.79</v>
      </c>
      <c r="D75" s="110">
        <v>15550</v>
      </c>
      <c r="E75" s="110">
        <v>0</v>
      </c>
      <c r="F75" s="110">
        <v>0</v>
      </c>
      <c r="G75" s="110">
        <v>0</v>
      </c>
    </row>
    <row r="76" spans="1:7" ht="25.5" x14ac:dyDescent="0.25">
      <c r="A76" s="66" t="s">
        <v>115</v>
      </c>
      <c r="B76" s="67" t="s">
        <v>116</v>
      </c>
      <c r="C76" s="116">
        <v>7700.79</v>
      </c>
      <c r="D76" s="117">
        <v>15550</v>
      </c>
      <c r="E76" s="117">
        <v>0</v>
      </c>
      <c r="F76" s="117">
        <v>0</v>
      </c>
      <c r="G76" s="117">
        <v>0</v>
      </c>
    </row>
    <row r="77" spans="1:7" x14ac:dyDescent="0.25">
      <c r="A77" s="68" t="s">
        <v>125</v>
      </c>
      <c r="B77" s="55" t="s">
        <v>12</v>
      </c>
      <c r="C77" s="118">
        <v>7700.79</v>
      </c>
      <c r="D77" s="75">
        <v>15550</v>
      </c>
      <c r="E77" s="75">
        <v>0</v>
      </c>
      <c r="F77" s="75">
        <v>0</v>
      </c>
      <c r="G77" s="75">
        <v>0</v>
      </c>
    </row>
    <row r="78" spans="1:7" x14ac:dyDescent="0.25">
      <c r="A78" s="68" t="s">
        <v>126</v>
      </c>
      <c r="B78" s="55" t="s">
        <v>24</v>
      </c>
      <c r="C78" s="118">
        <v>7700.79</v>
      </c>
      <c r="D78" s="75">
        <v>15550</v>
      </c>
      <c r="E78" s="75">
        <v>0</v>
      </c>
      <c r="F78" s="75">
        <v>0</v>
      </c>
      <c r="G78" s="75">
        <v>0</v>
      </c>
    </row>
    <row r="79" spans="1:7" x14ac:dyDescent="0.25">
      <c r="A79" s="64" t="s">
        <v>148</v>
      </c>
      <c r="B79" s="65" t="s">
        <v>149</v>
      </c>
      <c r="C79" s="110">
        <v>3345.97</v>
      </c>
      <c r="D79" s="110">
        <v>15550</v>
      </c>
      <c r="E79" s="110">
        <v>0</v>
      </c>
      <c r="F79" s="110">
        <v>0</v>
      </c>
      <c r="G79" s="110">
        <v>0</v>
      </c>
    </row>
    <row r="80" spans="1:7" ht="25.5" x14ac:dyDescent="0.25">
      <c r="A80" s="66" t="s">
        <v>115</v>
      </c>
      <c r="B80" s="67" t="s">
        <v>116</v>
      </c>
      <c r="C80" s="116">
        <v>3345.97</v>
      </c>
      <c r="D80" s="117">
        <v>15550</v>
      </c>
      <c r="E80" s="117">
        <v>0</v>
      </c>
      <c r="F80" s="117">
        <v>0</v>
      </c>
      <c r="G80" s="117">
        <v>0</v>
      </c>
    </row>
    <row r="81" spans="1:7" x14ac:dyDescent="0.25">
      <c r="A81" s="68" t="s">
        <v>125</v>
      </c>
      <c r="B81" s="55" t="s">
        <v>12</v>
      </c>
      <c r="C81" s="118">
        <v>3345.97</v>
      </c>
      <c r="D81" s="75">
        <v>15550</v>
      </c>
      <c r="E81" s="75">
        <v>0</v>
      </c>
      <c r="F81" s="75">
        <v>0</v>
      </c>
      <c r="G81" s="75">
        <v>0</v>
      </c>
    </row>
    <row r="82" spans="1:7" x14ac:dyDescent="0.25">
      <c r="A82" s="68" t="s">
        <v>126</v>
      </c>
      <c r="B82" s="55" t="s">
        <v>24</v>
      </c>
      <c r="C82" s="118">
        <v>3345.97</v>
      </c>
      <c r="D82" s="75">
        <v>15550</v>
      </c>
      <c r="E82" s="75">
        <v>0</v>
      </c>
      <c r="F82" s="75">
        <v>0</v>
      </c>
      <c r="G82" s="75">
        <v>0</v>
      </c>
    </row>
    <row r="83" spans="1:7" x14ac:dyDescent="0.25">
      <c r="A83" s="64" t="s">
        <v>150</v>
      </c>
      <c r="B83" s="65" t="s">
        <v>151</v>
      </c>
      <c r="C83" s="110">
        <v>3022.04</v>
      </c>
      <c r="D83" s="110">
        <v>16100</v>
      </c>
      <c r="E83" s="110">
        <v>0</v>
      </c>
      <c r="F83" s="110">
        <v>0</v>
      </c>
      <c r="G83" s="110">
        <v>0</v>
      </c>
    </row>
    <row r="84" spans="1:7" ht="25.5" x14ac:dyDescent="0.25">
      <c r="A84" s="66" t="s">
        <v>115</v>
      </c>
      <c r="B84" s="67" t="s">
        <v>116</v>
      </c>
      <c r="C84" s="116">
        <v>3022.04</v>
      </c>
      <c r="D84" s="117">
        <v>16100</v>
      </c>
      <c r="E84" s="117">
        <v>0</v>
      </c>
      <c r="F84" s="117">
        <v>0</v>
      </c>
      <c r="G84" s="117">
        <v>0</v>
      </c>
    </row>
    <row r="85" spans="1:7" x14ac:dyDescent="0.25">
      <c r="A85" s="68" t="s">
        <v>125</v>
      </c>
      <c r="B85" s="55" t="s">
        <v>12</v>
      </c>
      <c r="C85" s="118">
        <v>3022.04</v>
      </c>
      <c r="D85" s="75">
        <v>16100</v>
      </c>
      <c r="E85" s="75">
        <v>0</v>
      </c>
      <c r="F85" s="75">
        <v>0</v>
      </c>
      <c r="G85" s="75">
        <v>0</v>
      </c>
    </row>
    <row r="86" spans="1:7" x14ac:dyDescent="0.25">
      <c r="A86" s="68" t="s">
        <v>126</v>
      </c>
      <c r="B86" s="55" t="s">
        <v>24</v>
      </c>
      <c r="C86" s="118">
        <v>3022.04</v>
      </c>
      <c r="D86" s="75">
        <v>16100</v>
      </c>
      <c r="E86" s="75">
        <v>0</v>
      </c>
      <c r="F86" s="75">
        <v>0</v>
      </c>
      <c r="G86" s="75">
        <v>0</v>
      </c>
    </row>
    <row r="87" spans="1:7" ht="38.25" x14ac:dyDescent="0.25">
      <c r="A87" s="85" t="s">
        <v>298</v>
      </c>
      <c r="B87" s="86" t="s">
        <v>299</v>
      </c>
      <c r="C87" s="119">
        <v>175.4</v>
      </c>
      <c r="D87" s="119">
        <v>0</v>
      </c>
      <c r="E87" s="119">
        <v>0</v>
      </c>
      <c r="F87" s="119">
        <v>0</v>
      </c>
      <c r="G87" s="119">
        <v>0</v>
      </c>
    </row>
    <row r="88" spans="1:7" ht="25.5" x14ac:dyDescent="0.25">
      <c r="A88" s="68" t="s">
        <v>286</v>
      </c>
      <c r="B88" s="55" t="s">
        <v>116</v>
      </c>
      <c r="C88" s="116">
        <v>175.4</v>
      </c>
      <c r="D88" s="75">
        <v>0</v>
      </c>
      <c r="E88" s="75">
        <v>0</v>
      </c>
      <c r="F88" s="75">
        <v>0</v>
      </c>
      <c r="G88" s="75">
        <v>0</v>
      </c>
    </row>
    <row r="89" spans="1:7" x14ac:dyDescent="0.25">
      <c r="A89" s="68" t="s">
        <v>125</v>
      </c>
      <c r="B89" s="55" t="s">
        <v>12</v>
      </c>
      <c r="C89" s="118">
        <v>175.4</v>
      </c>
      <c r="D89" s="75">
        <v>0</v>
      </c>
      <c r="E89" s="75">
        <v>0</v>
      </c>
      <c r="F89" s="75">
        <v>0</v>
      </c>
      <c r="G89" s="75">
        <v>0</v>
      </c>
    </row>
    <row r="90" spans="1:7" x14ac:dyDescent="0.25">
      <c r="A90" s="68" t="s">
        <v>126</v>
      </c>
      <c r="B90" s="55" t="s">
        <v>24</v>
      </c>
      <c r="C90" s="118">
        <v>175.4</v>
      </c>
      <c r="D90" s="75">
        <v>0</v>
      </c>
      <c r="E90" s="75">
        <v>0</v>
      </c>
      <c r="F90" s="75">
        <v>0</v>
      </c>
      <c r="G90" s="75">
        <v>0</v>
      </c>
    </row>
    <row r="91" spans="1:7" x14ac:dyDescent="0.25">
      <c r="A91" s="64" t="s">
        <v>152</v>
      </c>
      <c r="B91" s="65" t="s">
        <v>153</v>
      </c>
      <c r="C91" s="110">
        <v>1479.58</v>
      </c>
      <c r="D91" s="110">
        <v>1400</v>
      </c>
      <c r="E91" s="110">
        <v>0</v>
      </c>
      <c r="F91" s="110">
        <v>0</v>
      </c>
      <c r="G91" s="110">
        <v>0</v>
      </c>
    </row>
    <row r="92" spans="1:7" ht="25.5" x14ac:dyDescent="0.25">
      <c r="A92" s="66" t="s">
        <v>115</v>
      </c>
      <c r="B92" s="67" t="s">
        <v>116</v>
      </c>
      <c r="C92" s="116">
        <v>1479.58</v>
      </c>
      <c r="D92" s="117">
        <v>1400</v>
      </c>
      <c r="E92" s="117">
        <v>0</v>
      </c>
      <c r="F92" s="117">
        <v>0</v>
      </c>
      <c r="G92" s="117">
        <v>0</v>
      </c>
    </row>
    <row r="93" spans="1:7" x14ac:dyDescent="0.25">
      <c r="A93" s="68" t="s">
        <v>125</v>
      </c>
      <c r="B93" s="55" t="s">
        <v>12</v>
      </c>
      <c r="C93" s="118">
        <v>1479.58</v>
      </c>
      <c r="D93" s="75">
        <v>1400</v>
      </c>
      <c r="E93" s="75">
        <v>0</v>
      </c>
      <c r="F93" s="75">
        <v>0</v>
      </c>
      <c r="G93" s="75">
        <v>0</v>
      </c>
    </row>
    <row r="94" spans="1:7" x14ac:dyDescent="0.25">
      <c r="A94" s="68" t="s">
        <v>126</v>
      </c>
      <c r="B94" s="55" t="s">
        <v>24</v>
      </c>
      <c r="C94" s="118">
        <v>1479.58</v>
      </c>
      <c r="D94" s="75">
        <v>1400</v>
      </c>
      <c r="E94" s="75">
        <v>0</v>
      </c>
      <c r="F94" s="75">
        <v>0</v>
      </c>
      <c r="G94" s="75">
        <v>0</v>
      </c>
    </row>
    <row r="95" spans="1:7" ht="25.5" x14ac:dyDescent="0.25">
      <c r="A95" s="64" t="s">
        <v>154</v>
      </c>
      <c r="B95" s="65" t="s">
        <v>155</v>
      </c>
      <c r="C95" s="110">
        <v>0</v>
      </c>
      <c r="D95" s="110">
        <v>0</v>
      </c>
      <c r="E95" s="110">
        <v>20000</v>
      </c>
      <c r="F95" s="110">
        <v>10000</v>
      </c>
      <c r="G95" s="110">
        <v>10000</v>
      </c>
    </row>
    <row r="96" spans="1:7" x14ac:dyDescent="0.25">
      <c r="A96" s="66" t="s">
        <v>117</v>
      </c>
      <c r="B96" s="67" t="s">
        <v>118</v>
      </c>
      <c r="C96" s="117">
        <v>0</v>
      </c>
      <c r="D96" s="117">
        <v>0</v>
      </c>
      <c r="E96" s="117">
        <v>20000</v>
      </c>
      <c r="F96" s="117">
        <v>10000</v>
      </c>
      <c r="G96" s="117">
        <v>10000</v>
      </c>
    </row>
    <row r="97" spans="1:7" x14ac:dyDescent="0.25">
      <c r="A97" s="68" t="s">
        <v>125</v>
      </c>
      <c r="B97" s="55" t="s">
        <v>12</v>
      </c>
      <c r="C97" s="75">
        <v>0</v>
      </c>
      <c r="D97" s="75">
        <v>0</v>
      </c>
      <c r="E97" s="75">
        <v>20000</v>
      </c>
      <c r="F97" s="75">
        <v>10000</v>
      </c>
      <c r="G97" s="75">
        <v>10000</v>
      </c>
    </row>
    <row r="98" spans="1:7" x14ac:dyDescent="0.25">
      <c r="A98" s="68" t="s">
        <v>126</v>
      </c>
      <c r="B98" s="55" t="s">
        <v>24</v>
      </c>
      <c r="C98" s="75">
        <v>0</v>
      </c>
      <c r="D98" s="75">
        <v>0</v>
      </c>
      <c r="E98" s="75">
        <v>20000</v>
      </c>
      <c r="F98" s="75">
        <v>10000</v>
      </c>
      <c r="G98" s="75">
        <v>10000</v>
      </c>
    </row>
    <row r="99" spans="1:7" ht="25.5" x14ac:dyDescent="0.25">
      <c r="A99" s="64" t="s">
        <v>156</v>
      </c>
      <c r="B99" s="65" t="s">
        <v>157</v>
      </c>
      <c r="C99" s="110">
        <v>541263.93000000005</v>
      </c>
      <c r="D99" s="110">
        <v>1458700</v>
      </c>
      <c r="E99" s="110">
        <v>2474830</v>
      </c>
      <c r="F99" s="110">
        <v>1896768</v>
      </c>
      <c r="G99" s="110">
        <v>1578768</v>
      </c>
    </row>
    <row r="100" spans="1:7" ht="25.5" x14ac:dyDescent="0.25">
      <c r="A100" s="64" t="s">
        <v>158</v>
      </c>
      <c r="B100" s="65" t="s">
        <v>159</v>
      </c>
      <c r="C100" s="110">
        <f>SUM(C101:C106)</f>
        <v>541263.97999999986</v>
      </c>
      <c r="D100" s="110">
        <v>1458700</v>
      </c>
      <c r="E100" s="110">
        <v>2474830</v>
      </c>
      <c r="F100" s="110">
        <v>1896768</v>
      </c>
      <c r="G100" s="110">
        <v>1578768</v>
      </c>
    </row>
    <row r="101" spans="1:7" x14ac:dyDescent="0.25">
      <c r="A101" s="64" t="s">
        <v>111</v>
      </c>
      <c r="B101" s="65" t="s">
        <v>112</v>
      </c>
      <c r="C101" s="110">
        <f>SUM(C109,C115,C124,C133,C140,C157,C164,C171,C180,C190,C200,C207,C346,C370)</f>
        <v>170674.32</v>
      </c>
      <c r="D101" s="110">
        <v>253704</v>
      </c>
      <c r="E101" s="110">
        <v>343137</v>
      </c>
      <c r="F101" s="110">
        <v>331950</v>
      </c>
      <c r="G101" s="110">
        <v>337950</v>
      </c>
    </row>
    <row r="102" spans="1:7" ht="25.5" x14ac:dyDescent="0.25">
      <c r="A102" s="64" t="s">
        <v>160</v>
      </c>
      <c r="B102" s="65" t="s">
        <v>161</v>
      </c>
      <c r="C102" s="110">
        <f>SUM(C136,C143,C150,C176,C183,C193,C215,C353)</f>
        <v>57560.180000000008</v>
      </c>
      <c r="D102" s="110">
        <v>66814</v>
      </c>
      <c r="E102" s="110">
        <v>81668</v>
      </c>
      <c r="F102" s="110">
        <v>89268</v>
      </c>
      <c r="G102" s="110">
        <v>99268</v>
      </c>
    </row>
    <row r="103" spans="1:7" ht="25.5" x14ac:dyDescent="0.25">
      <c r="A103" s="64" t="s">
        <v>115</v>
      </c>
      <c r="B103" s="65" t="s">
        <v>116</v>
      </c>
      <c r="C103" s="110">
        <f>SUM(C120,C127,C146,C153,C160,C167,C186,C196,C203,C210,C218,C236,C248,C254,C260,C270,C276,C285,C295,C304,C313,C326,C334,C338,C358,C365,C373,C377,C383,C388,C392,C396,C400,C405,C410,C420,C426,C264,C321)</f>
        <v>306857.86999999994</v>
      </c>
      <c r="D103" s="110">
        <v>1117519</v>
      </c>
      <c r="E103" s="110">
        <v>384390</v>
      </c>
      <c r="F103" s="110">
        <v>762550</v>
      </c>
      <c r="G103" s="110">
        <v>453550</v>
      </c>
    </row>
    <row r="104" spans="1:7" x14ac:dyDescent="0.25">
      <c r="A104" s="64" t="s">
        <v>117</v>
      </c>
      <c r="B104" s="65" t="s">
        <v>118</v>
      </c>
      <c r="C104" s="110">
        <f>SUM(C223,C232,C241,C280,C288,C309,C330,C341,C415,C429)</f>
        <v>0</v>
      </c>
      <c r="D104" s="110">
        <v>0</v>
      </c>
      <c r="E104" s="110">
        <v>1665635</v>
      </c>
      <c r="F104" s="110">
        <v>693000</v>
      </c>
      <c r="G104" s="110">
        <v>668000</v>
      </c>
    </row>
    <row r="105" spans="1:7" x14ac:dyDescent="0.25">
      <c r="A105" s="64" t="s">
        <v>119</v>
      </c>
      <c r="B105" s="65" t="s">
        <v>120</v>
      </c>
      <c r="C105" s="110">
        <f>SUM(C291,C228)</f>
        <v>6171.61</v>
      </c>
      <c r="D105" s="110">
        <v>663</v>
      </c>
      <c r="E105" s="110">
        <v>0</v>
      </c>
      <c r="F105" s="110">
        <v>0</v>
      </c>
      <c r="G105" s="110">
        <v>0</v>
      </c>
    </row>
    <row r="106" spans="1:7" ht="38.25" x14ac:dyDescent="0.25">
      <c r="A106" s="64" t="s">
        <v>162</v>
      </c>
      <c r="B106" s="65" t="s">
        <v>163</v>
      </c>
      <c r="C106" s="110">
        <v>0</v>
      </c>
      <c r="D106" s="110">
        <v>20000</v>
      </c>
      <c r="E106" s="110">
        <v>0</v>
      </c>
      <c r="F106" s="110">
        <v>20000</v>
      </c>
      <c r="G106" s="110">
        <v>20000</v>
      </c>
    </row>
    <row r="107" spans="1:7" ht="38.25" x14ac:dyDescent="0.25">
      <c r="A107" s="64" t="s">
        <v>164</v>
      </c>
      <c r="B107" s="65" t="s">
        <v>165</v>
      </c>
      <c r="C107" s="110">
        <f>SUM(C108,C114,C123)</f>
        <v>72592.76999999999</v>
      </c>
      <c r="D107" s="110">
        <v>95120</v>
      </c>
      <c r="E107" s="110">
        <v>121130</v>
      </c>
      <c r="F107" s="110">
        <v>124350</v>
      </c>
      <c r="G107" s="110">
        <v>118350</v>
      </c>
    </row>
    <row r="108" spans="1:7" ht="25.5" x14ac:dyDescent="0.25">
      <c r="A108" s="64" t="s">
        <v>166</v>
      </c>
      <c r="B108" s="65" t="s">
        <v>167</v>
      </c>
      <c r="C108" s="110">
        <v>67078.429999999993</v>
      </c>
      <c r="D108" s="110">
        <v>80892</v>
      </c>
      <c r="E108" s="110">
        <v>108850</v>
      </c>
      <c r="F108" s="110">
        <v>111850</v>
      </c>
      <c r="G108" s="110">
        <v>105850</v>
      </c>
    </row>
    <row r="109" spans="1:7" x14ac:dyDescent="0.25">
      <c r="A109" s="66" t="s">
        <v>111</v>
      </c>
      <c r="B109" s="67" t="s">
        <v>112</v>
      </c>
      <c r="C109" s="116">
        <v>67078.429999999993</v>
      </c>
      <c r="D109" s="117">
        <v>80892</v>
      </c>
      <c r="E109" s="117">
        <v>108850</v>
      </c>
      <c r="F109" s="117">
        <v>111850</v>
      </c>
      <c r="G109" s="117">
        <v>105850</v>
      </c>
    </row>
    <row r="110" spans="1:7" x14ac:dyDescent="0.25">
      <c r="A110" s="68" t="s">
        <v>125</v>
      </c>
      <c r="B110" s="55" t="s">
        <v>12</v>
      </c>
      <c r="C110" s="118">
        <v>67078.429999999993</v>
      </c>
      <c r="D110" s="75">
        <v>80892</v>
      </c>
      <c r="E110" s="75">
        <v>108850</v>
      </c>
      <c r="F110" s="75">
        <v>111850</v>
      </c>
      <c r="G110" s="75">
        <v>105850</v>
      </c>
    </row>
    <row r="111" spans="1:7" x14ac:dyDescent="0.25">
      <c r="A111" s="68" t="s">
        <v>128</v>
      </c>
      <c r="B111" s="55" t="s">
        <v>13</v>
      </c>
      <c r="C111" s="75">
        <v>40322.03</v>
      </c>
      <c r="D111" s="75">
        <v>48900</v>
      </c>
      <c r="E111" s="75">
        <v>81450</v>
      </c>
      <c r="F111" s="75">
        <v>85000</v>
      </c>
      <c r="G111" s="75">
        <v>80000</v>
      </c>
    </row>
    <row r="112" spans="1:7" x14ac:dyDescent="0.25">
      <c r="A112" s="68" t="s">
        <v>126</v>
      </c>
      <c r="B112" s="55" t="s">
        <v>24</v>
      </c>
      <c r="C112" s="75">
        <v>29084.04</v>
      </c>
      <c r="D112" s="75">
        <v>30992</v>
      </c>
      <c r="E112" s="75">
        <v>26400</v>
      </c>
      <c r="F112" s="75">
        <v>25850</v>
      </c>
      <c r="G112" s="75">
        <v>24850</v>
      </c>
    </row>
    <row r="113" spans="1:7" x14ac:dyDescent="0.25">
      <c r="A113" s="68" t="s">
        <v>127</v>
      </c>
      <c r="B113" s="55" t="s">
        <v>71</v>
      </c>
      <c r="C113" s="75">
        <v>990.65</v>
      </c>
      <c r="D113" s="75">
        <v>1000</v>
      </c>
      <c r="E113" s="75">
        <v>1000</v>
      </c>
      <c r="F113" s="75">
        <v>1000</v>
      </c>
      <c r="G113" s="75">
        <v>1000</v>
      </c>
    </row>
    <row r="114" spans="1:7" ht="25.5" x14ac:dyDescent="0.25">
      <c r="A114" s="64" t="s">
        <v>168</v>
      </c>
      <c r="B114" s="65" t="s">
        <v>169</v>
      </c>
      <c r="C114" s="110">
        <v>2140.81</v>
      </c>
      <c r="D114" s="110">
        <v>6700</v>
      </c>
      <c r="E114" s="110">
        <v>2000</v>
      </c>
      <c r="F114" s="110">
        <v>2000</v>
      </c>
      <c r="G114" s="110">
        <v>2000</v>
      </c>
    </row>
    <row r="115" spans="1:7" x14ac:dyDescent="0.25">
      <c r="A115" s="66" t="s">
        <v>111</v>
      </c>
      <c r="B115" s="67" t="s">
        <v>112</v>
      </c>
      <c r="C115" s="137">
        <v>0</v>
      </c>
      <c r="D115" s="117">
        <v>5200</v>
      </c>
      <c r="E115" s="117">
        <v>2000</v>
      </c>
      <c r="F115" s="117">
        <v>2000</v>
      </c>
      <c r="G115" s="117">
        <v>2000</v>
      </c>
    </row>
    <row r="116" spans="1:7" x14ac:dyDescent="0.25">
      <c r="A116" s="68" t="s">
        <v>125</v>
      </c>
      <c r="B116" s="55" t="s">
        <v>12</v>
      </c>
      <c r="C116" s="75">
        <v>0</v>
      </c>
      <c r="D116" s="75">
        <v>2500</v>
      </c>
      <c r="E116" s="75">
        <v>0</v>
      </c>
      <c r="F116" s="75">
        <v>0</v>
      </c>
      <c r="G116" s="75">
        <v>0</v>
      </c>
    </row>
    <row r="117" spans="1:7" x14ac:dyDescent="0.25">
      <c r="A117" s="68" t="s">
        <v>126</v>
      </c>
      <c r="B117" s="55" t="s">
        <v>24</v>
      </c>
      <c r="C117" s="75">
        <v>0</v>
      </c>
      <c r="D117" s="75">
        <v>2500</v>
      </c>
      <c r="E117" s="75">
        <v>0</v>
      </c>
      <c r="F117" s="75">
        <v>0</v>
      </c>
      <c r="G117" s="75">
        <v>0</v>
      </c>
    </row>
    <row r="118" spans="1:7" ht="25.5" x14ac:dyDescent="0.25">
      <c r="A118" s="68" t="s">
        <v>170</v>
      </c>
      <c r="B118" s="55" t="s">
        <v>14</v>
      </c>
      <c r="C118" s="75">
        <v>0</v>
      </c>
      <c r="D118" s="75">
        <v>2700</v>
      </c>
      <c r="E118" s="75">
        <v>2000</v>
      </c>
      <c r="F118" s="75">
        <v>2000</v>
      </c>
      <c r="G118" s="75">
        <v>2000</v>
      </c>
    </row>
    <row r="119" spans="1:7" ht="38.25" x14ac:dyDescent="0.25">
      <c r="A119" s="68" t="s">
        <v>171</v>
      </c>
      <c r="B119" s="55" t="s">
        <v>29</v>
      </c>
      <c r="C119" s="75">
        <v>0</v>
      </c>
      <c r="D119" s="75">
        <v>2700</v>
      </c>
      <c r="E119" s="75">
        <v>2000</v>
      </c>
      <c r="F119" s="75">
        <v>2000</v>
      </c>
      <c r="G119" s="75">
        <v>2000</v>
      </c>
    </row>
    <row r="120" spans="1:7" ht="25.5" x14ac:dyDescent="0.25">
      <c r="A120" s="66" t="s">
        <v>115</v>
      </c>
      <c r="B120" s="67" t="s">
        <v>116</v>
      </c>
      <c r="C120" s="117">
        <v>2140.81</v>
      </c>
      <c r="D120" s="117">
        <v>1500</v>
      </c>
      <c r="E120" s="117">
        <v>0</v>
      </c>
      <c r="F120" s="117">
        <v>0</v>
      </c>
      <c r="G120" s="117">
        <v>0</v>
      </c>
    </row>
    <row r="121" spans="1:7" ht="25.5" x14ac:dyDescent="0.25">
      <c r="A121" s="68" t="s">
        <v>170</v>
      </c>
      <c r="B121" s="55" t="s">
        <v>14</v>
      </c>
      <c r="C121" s="118">
        <v>2140.81</v>
      </c>
      <c r="D121" s="136">
        <v>1500</v>
      </c>
      <c r="E121" s="75">
        <v>0</v>
      </c>
      <c r="F121" s="75">
        <v>0</v>
      </c>
      <c r="G121" s="75">
        <v>0</v>
      </c>
    </row>
    <row r="122" spans="1:7" ht="38.25" x14ac:dyDescent="0.25">
      <c r="A122" s="68" t="s">
        <v>171</v>
      </c>
      <c r="B122" s="55" t="s">
        <v>29</v>
      </c>
      <c r="C122" s="118">
        <v>2140.81</v>
      </c>
      <c r="D122" s="75">
        <v>1500</v>
      </c>
      <c r="E122" s="75">
        <v>0</v>
      </c>
      <c r="F122" s="75">
        <v>0</v>
      </c>
      <c r="G122" s="75">
        <v>0</v>
      </c>
    </row>
    <row r="123" spans="1:7" x14ac:dyDescent="0.25">
      <c r="A123" s="64" t="s">
        <v>172</v>
      </c>
      <c r="B123" s="65" t="s">
        <v>173</v>
      </c>
      <c r="C123" s="110">
        <v>3373.53</v>
      </c>
      <c r="D123" s="110">
        <v>7528</v>
      </c>
      <c r="E123" s="110">
        <v>10280</v>
      </c>
      <c r="F123" s="110">
        <v>10500</v>
      </c>
      <c r="G123" s="110">
        <v>10500</v>
      </c>
    </row>
    <row r="124" spans="1:7" x14ac:dyDescent="0.25">
      <c r="A124" s="66" t="s">
        <v>111</v>
      </c>
      <c r="B124" s="67" t="s">
        <v>112</v>
      </c>
      <c r="C124" s="117">
        <v>0</v>
      </c>
      <c r="D124" s="117">
        <v>0</v>
      </c>
      <c r="E124" s="117">
        <v>5140</v>
      </c>
      <c r="F124" s="117">
        <v>5000</v>
      </c>
      <c r="G124" s="117">
        <v>5000</v>
      </c>
    </row>
    <row r="125" spans="1:7" x14ac:dyDescent="0.25">
      <c r="A125" s="68" t="s">
        <v>125</v>
      </c>
      <c r="B125" s="55" t="s">
        <v>12</v>
      </c>
      <c r="C125" s="75">
        <v>0</v>
      </c>
      <c r="D125" s="75">
        <v>0</v>
      </c>
      <c r="E125" s="75">
        <v>5140</v>
      </c>
      <c r="F125" s="75">
        <v>5000</v>
      </c>
      <c r="G125" s="75">
        <v>5000</v>
      </c>
    </row>
    <row r="126" spans="1:7" x14ac:dyDescent="0.25">
      <c r="A126" s="68" t="s">
        <v>128</v>
      </c>
      <c r="B126" s="55" t="s">
        <v>13</v>
      </c>
      <c r="C126" s="75">
        <v>0</v>
      </c>
      <c r="D126" s="75">
        <v>0</v>
      </c>
      <c r="E126" s="75">
        <v>5140</v>
      </c>
      <c r="F126" s="75">
        <v>5000</v>
      </c>
      <c r="G126" s="75">
        <v>5000</v>
      </c>
    </row>
    <row r="127" spans="1:7" ht="25.5" x14ac:dyDescent="0.25">
      <c r="A127" s="66" t="s">
        <v>115</v>
      </c>
      <c r="B127" s="67" t="s">
        <v>116</v>
      </c>
      <c r="C127" s="117">
        <v>3373.53</v>
      </c>
      <c r="D127" s="117">
        <v>7528</v>
      </c>
      <c r="E127" s="117">
        <v>5140</v>
      </c>
      <c r="F127" s="117">
        <v>5500</v>
      </c>
      <c r="G127" s="117">
        <v>5500</v>
      </c>
    </row>
    <row r="128" spans="1:7" x14ac:dyDescent="0.25">
      <c r="A128" s="68" t="s">
        <v>125</v>
      </c>
      <c r="B128" s="55" t="s">
        <v>12</v>
      </c>
      <c r="C128" s="118">
        <v>3373.53</v>
      </c>
      <c r="D128" s="75">
        <v>7528</v>
      </c>
      <c r="E128" s="75">
        <v>5140</v>
      </c>
      <c r="F128" s="75">
        <v>5500</v>
      </c>
      <c r="G128" s="75">
        <v>5500</v>
      </c>
    </row>
    <row r="129" spans="1:7" x14ac:dyDescent="0.25">
      <c r="A129" s="68" t="s">
        <v>128</v>
      </c>
      <c r="B129" s="55" t="s">
        <v>13</v>
      </c>
      <c r="C129" s="75">
        <v>3180.19</v>
      </c>
      <c r="D129" s="75">
        <v>7128</v>
      </c>
      <c r="E129" s="75">
        <v>4660</v>
      </c>
      <c r="F129" s="75">
        <v>5000</v>
      </c>
      <c r="G129" s="75">
        <v>5000</v>
      </c>
    </row>
    <row r="130" spans="1:7" x14ac:dyDescent="0.25">
      <c r="A130" s="68" t="s">
        <v>126</v>
      </c>
      <c r="B130" s="55" t="s">
        <v>24</v>
      </c>
      <c r="C130" s="75">
        <v>193.34</v>
      </c>
      <c r="D130" s="75">
        <v>400</v>
      </c>
      <c r="E130" s="75">
        <v>480</v>
      </c>
      <c r="F130" s="75">
        <v>500</v>
      </c>
      <c r="G130" s="75">
        <v>500</v>
      </c>
    </row>
    <row r="131" spans="1:7" ht="38.25" x14ac:dyDescent="0.25">
      <c r="A131" s="64" t="s">
        <v>174</v>
      </c>
      <c r="B131" s="65" t="s">
        <v>175</v>
      </c>
      <c r="C131" s="110">
        <f>SUM(C132,C139,C149,C156,C163,C170,C179,C189,C199,C206)</f>
        <v>124231.77000000002</v>
      </c>
      <c r="D131" s="110">
        <v>157000</v>
      </c>
      <c r="E131" s="110">
        <v>138650</v>
      </c>
      <c r="F131" s="110">
        <v>116468</v>
      </c>
      <c r="G131" s="110">
        <v>120468</v>
      </c>
    </row>
    <row r="132" spans="1:7" ht="25.5" x14ac:dyDescent="0.25">
      <c r="A132" s="64" t="s">
        <v>176</v>
      </c>
      <c r="B132" s="65" t="s">
        <v>177</v>
      </c>
      <c r="C132" s="110">
        <f>SUM(C133,C136)</f>
        <v>37160.589999999997</v>
      </c>
      <c r="D132" s="110">
        <v>32000</v>
      </c>
      <c r="E132" s="110">
        <v>30000</v>
      </c>
      <c r="F132" s="110">
        <v>29500</v>
      </c>
      <c r="G132" s="110">
        <v>29500</v>
      </c>
    </row>
    <row r="133" spans="1:7" x14ac:dyDescent="0.25">
      <c r="A133" s="66" t="s">
        <v>111</v>
      </c>
      <c r="B133" s="67" t="s">
        <v>112</v>
      </c>
      <c r="C133" s="117">
        <v>29817.71</v>
      </c>
      <c r="D133" s="117">
        <v>28127</v>
      </c>
      <c r="E133" s="117">
        <v>27797</v>
      </c>
      <c r="F133" s="117">
        <v>27000</v>
      </c>
      <c r="G133" s="117">
        <v>27000</v>
      </c>
    </row>
    <row r="134" spans="1:7" x14ac:dyDescent="0.25">
      <c r="A134" s="68" t="s">
        <v>125</v>
      </c>
      <c r="B134" s="55" t="s">
        <v>12</v>
      </c>
      <c r="C134" s="118">
        <v>29817.71</v>
      </c>
      <c r="D134" s="75">
        <v>28127</v>
      </c>
      <c r="E134" s="75">
        <v>27797</v>
      </c>
      <c r="F134" s="75">
        <v>27000</v>
      </c>
      <c r="G134" s="75">
        <v>27000</v>
      </c>
    </row>
    <row r="135" spans="1:7" x14ac:dyDescent="0.25">
      <c r="A135" s="68" t="s">
        <v>126</v>
      </c>
      <c r="B135" s="55" t="s">
        <v>24</v>
      </c>
      <c r="C135" s="118">
        <v>29817.71</v>
      </c>
      <c r="D135" s="75">
        <v>28127</v>
      </c>
      <c r="E135" s="75">
        <v>27797</v>
      </c>
      <c r="F135" s="75">
        <v>27000</v>
      </c>
      <c r="G135" s="75">
        <v>27000</v>
      </c>
    </row>
    <row r="136" spans="1:7" ht="25.5" x14ac:dyDescent="0.25">
      <c r="A136" s="66" t="s">
        <v>160</v>
      </c>
      <c r="B136" s="67" t="s">
        <v>161</v>
      </c>
      <c r="C136" s="117">
        <v>7342.88</v>
      </c>
      <c r="D136" s="117">
        <v>3873</v>
      </c>
      <c r="E136" s="117">
        <v>2203</v>
      </c>
      <c r="F136" s="117">
        <v>2500</v>
      </c>
      <c r="G136" s="117">
        <v>2500</v>
      </c>
    </row>
    <row r="137" spans="1:7" x14ac:dyDescent="0.25">
      <c r="A137" s="68" t="s">
        <v>125</v>
      </c>
      <c r="B137" s="55" t="s">
        <v>12</v>
      </c>
      <c r="C137" s="118">
        <v>7342.88</v>
      </c>
      <c r="D137" s="75">
        <v>3873</v>
      </c>
      <c r="E137" s="75">
        <v>2203</v>
      </c>
      <c r="F137" s="75">
        <v>2500</v>
      </c>
      <c r="G137" s="75">
        <v>2500</v>
      </c>
    </row>
    <row r="138" spans="1:7" x14ac:dyDescent="0.25">
      <c r="A138" s="68" t="s">
        <v>126</v>
      </c>
      <c r="B138" s="55" t="s">
        <v>24</v>
      </c>
      <c r="C138" s="118">
        <v>7342.88</v>
      </c>
      <c r="D138" s="75">
        <v>3873</v>
      </c>
      <c r="E138" s="75">
        <v>2203</v>
      </c>
      <c r="F138" s="75">
        <v>2500</v>
      </c>
      <c r="G138" s="75">
        <v>2500</v>
      </c>
    </row>
    <row r="139" spans="1:7" ht="51" x14ac:dyDescent="0.25">
      <c r="A139" s="64" t="s">
        <v>178</v>
      </c>
      <c r="B139" s="65" t="s">
        <v>179</v>
      </c>
      <c r="C139" s="110">
        <f>SUM(C140,C143,C146)</f>
        <v>1254.23</v>
      </c>
      <c r="D139" s="110">
        <v>2000</v>
      </c>
      <c r="E139" s="110">
        <v>2000</v>
      </c>
      <c r="F139" s="110">
        <v>2000</v>
      </c>
      <c r="G139" s="110">
        <v>2000</v>
      </c>
    </row>
    <row r="140" spans="1:7" x14ac:dyDescent="0.25">
      <c r="A140" s="66" t="s">
        <v>111</v>
      </c>
      <c r="B140" s="67" t="s">
        <v>112</v>
      </c>
      <c r="C140" s="117">
        <v>0</v>
      </c>
      <c r="D140" s="117">
        <v>2000</v>
      </c>
      <c r="E140" s="117">
        <v>2000</v>
      </c>
      <c r="F140" s="117">
        <v>2000</v>
      </c>
      <c r="G140" s="117">
        <v>2000</v>
      </c>
    </row>
    <row r="141" spans="1:7" x14ac:dyDescent="0.25">
      <c r="A141" s="68" t="s">
        <v>125</v>
      </c>
      <c r="B141" s="55" t="s">
        <v>12</v>
      </c>
      <c r="C141" s="75">
        <v>0</v>
      </c>
      <c r="D141" s="75">
        <v>2000</v>
      </c>
      <c r="E141" s="75">
        <v>2000</v>
      </c>
      <c r="F141" s="75">
        <v>2000</v>
      </c>
      <c r="G141" s="75">
        <v>2000</v>
      </c>
    </row>
    <row r="142" spans="1:7" x14ac:dyDescent="0.25">
      <c r="A142" s="68" t="s">
        <v>126</v>
      </c>
      <c r="B142" s="55" t="s">
        <v>24</v>
      </c>
      <c r="C142" s="75">
        <v>0</v>
      </c>
      <c r="D142" s="75">
        <v>2000</v>
      </c>
      <c r="E142" s="75">
        <v>2000</v>
      </c>
      <c r="F142" s="75">
        <v>2000</v>
      </c>
      <c r="G142" s="75">
        <v>2000</v>
      </c>
    </row>
    <row r="143" spans="1:7" ht="25.5" x14ac:dyDescent="0.25">
      <c r="A143" s="82" t="s">
        <v>282</v>
      </c>
      <c r="B143" s="84" t="s">
        <v>161</v>
      </c>
      <c r="C143" s="116">
        <v>336.81</v>
      </c>
      <c r="D143" s="116">
        <v>0</v>
      </c>
      <c r="E143" s="116">
        <v>0</v>
      </c>
      <c r="F143" s="116">
        <v>0</v>
      </c>
      <c r="G143" s="116">
        <v>0</v>
      </c>
    </row>
    <row r="144" spans="1:7" x14ac:dyDescent="0.25">
      <c r="A144" s="82" t="s">
        <v>125</v>
      </c>
      <c r="B144" s="83" t="s">
        <v>12</v>
      </c>
      <c r="C144" s="75">
        <v>336.81</v>
      </c>
      <c r="D144" s="75">
        <v>0</v>
      </c>
      <c r="E144" s="75">
        <v>0</v>
      </c>
      <c r="F144" s="75">
        <v>0</v>
      </c>
      <c r="G144" s="75">
        <v>0</v>
      </c>
    </row>
    <row r="145" spans="1:7" x14ac:dyDescent="0.25">
      <c r="A145" s="68" t="s">
        <v>126</v>
      </c>
      <c r="B145" s="83" t="s">
        <v>283</v>
      </c>
      <c r="C145" s="75">
        <v>336.81</v>
      </c>
      <c r="D145" s="75">
        <v>0</v>
      </c>
      <c r="E145" s="75">
        <v>0</v>
      </c>
      <c r="F145" s="75">
        <v>0</v>
      </c>
      <c r="G145" s="75">
        <v>0</v>
      </c>
    </row>
    <row r="146" spans="1:7" x14ac:dyDescent="0.25">
      <c r="A146" s="82" t="s">
        <v>284</v>
      </c>
      <c r="B146" s="84" t="s">
        <v>285</v>
      </c>
      <c r="C146" s="116">
        <v>917.42</v>
      </c>
      <c r="D146" s="75">
        <v>0</v>
      </c>
      <c r="E146" s="75">
        <v>0</v>
      </c>
      <c r="F146" s="75">
        <v>0</v>
      </c>
      <c r="G146" s="75">
        <v>0</v>
      </c>
    </row>
    <row r="147" spans="1:7" x14ac:dyDescent="0.25">
      <c r="A147" s="82" t="s">
        <v>125</v>
      </c>
      <c r="B147" s="83" t="s">
        <v>12</v>
      </c>
      <c r="C147" s="118">
        <v>917.42</v>
      </c>
      <c r="D147" s="75">
        <v>0</v>
      </c>
      <c r="E147" s="75">
        <v>0</v>
      </c>
      <c r="F147" s="75">
        <v>0</v>
      </c>
      <c r="G147" s="75">
        <v>0</v>
      </c>
    </row>
    <row r="148" spans="1:7" x14ac:dyDescent="0.25">
      <c r="A148" s="68" t="s">
        <v>126</v>
      </c>
      <c r="B148" s="83" t="s">
        <v>24</v>
      </c>
      <c r="C148" s="118">
        <v>917.42</v>
      </c>
      <c r="D148" s="75">
        <v>0</v>
      </c>
      <c r="E148" s="75">
        <v>0</v>
      </c>
      <c r="F148" s="75">
        <v>0</v>
      </c>
      <c r="G148" s="75">
        <v>0</v>
      </c>
    </row>
    <row r="149" spans="1:7" ht="38.25" x14ac:dyDescent="0.25">
      <c r="A149" s="64" t="s">
        <v>180</v>
      </c>
      <c r="B149" s="65" t="s">
        <v>181</v>
      </c>
      <c r="C149" s="110">
        <v>0</v>
      </c>
      <c r="D149" s="110">
        <v>2000</v>
      </c>
      <c r="E149" s="110">
        <v>4700</v>
      </c>
      <c r="F149" s="110">
        <v>4700</v>
      </c>
      <c r="G149" s="110">
        <v>4700</v>
      </c>
    </row>
    <row r="150" spans="1:7" ht="25.5" x14ac:dyDescent="0.25">
      <c r="A150" s="66" t="s">
        <v>160</v>
      </c>
      <c r="B150" s="67" t="s">
        <v>161</v>
      </c>
      <c r="C150" s="117">
        <v>0</v>
      </c>
      <c r="D150" s="117">
        <v>0</v>
      </c>
      <c r="E150" s="117">
        <v>700</v>
      </c>
      <c r="F150" s="117">
        <v>700</v>
      </c>
      <c r="G150" s="117">
        <v>700</v>
      </c>
    </row>
    <row r="151" spans="1:7" x14ac:dyDescent="0.25">
      <c r="A151" s="68" t="s">
        <v>125</v>
      </c>
      <c r="B151" s="55" t="s">
        <v>12</v>
      </c>
      <c r="C151" s="75">
        <v>0</v>
      </c>
      <c r="D151" s="75">
        <v>0</v>
      </c>
      <c r="E151" s="75">
        <v>700</v>
      </c>
      <c r="F151" s="75">
        <v>700</v>
      </c>
      <c r="G151" s="75">
        <v>700</v>
      </c>
    </row>
    <row r="152" spans="1:7" x14ac:dyDescent="0.25">
      <c r="A152" s="68" t="s">
        <v>126</v>
      </c>
      <c r="B152" s="55" t="s">
        <v>24</v>
      </c>
      <c r="C152" s="75">
        <v>0</v>
      </c>
      <c r="D152" s="75">
        <v>0</v>
      </c>
      <c r="E152" s="75">
        <v>700</v>
      </c>
      <c r="F152" s="75">
        <v>700</v>
      </c>
      <c r="G152" s="75">
        <v>700</v>
      </c>
    </row>
    <row r="153" spans="1:7" ht="25.5" x14ac:dyDescent="0.25">
      <c r="A153" s="66" t="s">
        <v>115</v>
      </c>
      <c r="B153" s="67" t="s">
        <v>116</v>
      </c>
      <c r="C153" s="117">
        <v>0</v>
      </c>
      <c r="D153" s="117">
        <v>2000</v>
      </c>
      <c r="E153" s="117">
        <v>4000</v>
      </c>
      <c r="F153" s="117">
        <v>4000</v>
      </c>
      <c r="G153" s="117">
        <v>4000</v>
      </c>
    </row>
    <row r="154" spans="1:7" x14ac:dyDescent="0.25">
      <c r="A154" s="68" t="s">
        <v>125</v>
      </c>
      <c r="B154" s="55" t="s">
        <v>12</v>
      </c>
      <c r="C154" s="75">
        <v>0</v>
      </c>
      <c r="D154" s="75">
        <v>2000</v>
      </c>
      <c r="E154" s="75">
        <v>4000</v>
      </c>
      <c r="F154" s="75">
        <v>4000</v>
      </c>
      <c r="G154" s="75">
        <v>4000</v>
      </c>
    </row>
    <row r="155" spans="1:7" x14ac:dyDescent="0.25">
      <c r="A155" s="68" t="s">
        <v>126</v>
      </c>
      <c r="B155" s="55" t="s">
        <v>24</v>
      </c>
      <c r="C155" s="75">
        <v>0</v>
      </c>
      <c r="D155" s="75">
        <v>2000</v>
      </c>
      <c r="E155" s="75">
        <v>4000</v>
      </c>
      <c r="F155" s="75">
        <v>4000</v>
      </c>
      <c r="G155" s="75">
        <v>4000</v>
      </c>
    </row>
    <row r="156" spans="1:7" ht="25.5" x14ac:dyDescent="0.25">
      <c r="A156" s="64" t="s">
        <v>182</v>
      </c>
      <c r="B156" s="65" t="s">
        <v>183</v>
      </c>
      <c r="C156" s="110">
        <f>SUM(C157,C160)</f>
        <v>28455.760000000002</v>
      </c>
      <c r="D156" s="110">
        <v>26000</v>
      </c>
      <c r="E156" s="110">
        <v>7970</v>
      </c>
      <c r="F156" s="110">
        <v>8700</v>
      </c>
      <c r="G156" s="110">
        <v>8700</v>
      </c>
    </row>
    <row r="157" spans="1:7" x14ac:dyDescent="0.25">
      <c r="A157" s="66" t="s">
        <v>111</v>
      </c>
      <c r="B157" s="67" t="s">
        <v>112</v>
      </c>
      <c r="C157" s="117">
        <v>24692.38</v>
      </c>
      <c r="D157" s="117">
        <v>26000</v>
      </c>
      <c r="E157" s="117">
        <v>7970</v>
      </c>
      <c r="F157" s="117">
        <v>8700</v>
      </c>
      <c r="G157" s="117">
        <v>8700</v>
      </c>
    </row>
    <row r="158" spans="1:7" x14ac:dyDescent="0.25">
      <c r="A158" s="68" t="s">
        <v>125</v>
      </c>
      <c r="B158" s="55" t="s">
        <v>12</v>
      </c>
      <c r="C158" s="118">
        <v>24692.38</v>
      </c>
      <c r="D158" s="75">
        <v>26000</v>
      </c>
      <c r="E158" s="75">
        <v>7970</v>
      </c>
      <c r="F158" s="75">
        <v>8700</v>
      </c>
      <c r="G158" s="75">
        <v>8700</v>
      </c>
    </row>
    <row r="159" spans="1:7" x14ac:dyDescent="0.25">
      <c r="A159" s="68" t="s">
        <v>126</v>
      </c>
      <c r="B159" s="55" t="s">
        <v>24</v>
      </c>
      <c r="C159" s="118">
        <v>24692.38</v>
      </c>
      <c r="D159" s="75">
        <v>26000</v>
      </c>
      <c r="E159" s="75">
        <v>7970</v>
      </c>
      <c r="F159" s="75">
        <v>8700</v>
      </c>
      <c r="G159" s="75">
        <v>8700</v>
      </c>
    </row>
    <row r="160" spans="1:7" ht="25.5" x14ac:dyDescent="0.25">
      <c r="A160" s="82" t="s">
        <v>286</v>
      </c>
      <c r="B160" s="84" t="s">
        <v>116</v>
      </c>
      <c r="C160" s="116">
        <v>3763.38</v>
      </c>
      <c r="D160" s="116">
        <v>0</v>
      </c>
      <c r="E160" s="116">
        <v>0</v>
      </c>
      <c r="F160" s="116">
        <v>0</v>
      </c>
      <c r="G160" s="116">
        <v>0</v>
      </c>
    </row>
    <row r="161" spans="1:7" x14ac:dyDescent="0.25">
      <c r="A161" s="68" t="s">
        <v>125</v>
      </c>
      <c r="B161" s="55" t="s">
        <v>12</v>
      </c>
      <c r="C161" s="118">
        <v>3763.38</v>
      </c>
      <c r="D161" s="75">
        <v>0</v>
      </c>
      <c r="E161" s="75">
        <v>0</v>
      </c>
      <c r="F161" s="75">
        <v>0</v>
      </c>
      <c r="G161" s="75">
        <v>0</v>
      </c>
    </row>
    <row r="162" spans="1:7" x14ac:dyDescent="0.25">
      <c r="A162" s="68" t="s">
        <v>126</v>
      </c>
      <c r="B162" s="55" t="s">
        <v>24</v>
      </c>
      <c r="C162" s="118">
        <v>3763.38</v>
      </c>
      <c r="D162" s="75">
        <v>0</v>
      </c>
      <c r="E162" s="75">
        <v>0</v>
      </c>
      <c r="F162" s="75">
        <v>0</v>
      </c>
      <c r="G162" s="75">
        <v>0</v>
      </c>
    </row>
    <row r="163" spans="1:7" ht="51" x14ac:dyDescent="0.25">
      <c r="A163" s="64" t="s">
        <v>184</v>
      </c>
      <c r="B163" s="65" t="s">
        <v>185</v>
      </c>
      <c r="C163" s="110">
        <v>10316.61</v>
      </c>
      <c r="D163" s="110">
        <v>8500</v>
      </c>
      <c r="E163" s="110">
        <v>5980</v>
      </c>
      <c r="F163" s="110">
        <v>8500</v>
      </c>
      <c r="G163" s="110">
        <v>8500</v>
      </c>
    </row>
    <row r="164" spans="1:7" x14ac:dyDescent="0.25">
      <c r="A164" s="66" t="s">
        <v>111</v>
      </c>
      <c r="B164" s="67" t="s">
        <v>112</v>
      </c>
      <c r="C164" s="117">
        <v>0</v>
      </c>
      <c r="D164" s="117">
        <v>8500</v>
      </c>
      <c r="E164" s="117">
        <v>5980</v>
      </c>
      <c r="F164" s="117">
        <v>8500</v>
      </c>
      <c r="G164" s="117">
        <v>8500</v>
      </c>
    </row>
    <row r="165" spans="1:7" x14ac:dyDescent="0.25">
      <c r="A165" s="68" t="s">
        <v>125</v>
      </c>
      <c r="B165" s="55" t="s">
        <v>12</v>
      </c>
      <c r="C165" s="75">
        <v>0</v>
      </c>
      <c r="D165" s="75">
        <v>8500</v>
      </c>
      <c r="E165" s="75">
        <v>5980</v>
      </c>
      <c r="F165" s="75">
        <v>8500</v>
      </c>
      <c r="G165" s="75">
        <v>8500</v>
      </c>
    </row>
    <row r="166" spans="1:7" x14ac:dyDescent="0.25">
      <c r="A166" s="68" t="s">
        <v>126</v>
      </c>
      <c r="B166" s="55" t="s">
        <v>24</v>
      </c>
      <c r="C166" s="75">
        <v>0</v>
      </c>
      <c r="D166" s="75">
        <v>8500</v>
      </c>
      <c r="E166" s="75">
        <v>5980</v>
      </c>
      <c r="F166" s="75">
        <v>8500</v>
      </c>
      <c r="G166" s="75">
        <v>8500</v>
      </c>
    </row>
    <row r="167" spans="1:7" ht="25.5" x14ac:dyDescent="0.25">
      <c r="A167" s="82" t="s">
        <v>286</v>
      </c>
      <c r="B167" s="84" t="s">
        <v>116</v>
      </c>
      <c r="C167" s="116">
        <v>10316.61</v>
      </c>
      <c r="D167" s="116">
        <v>0</v>
      </c>
      <c r="E167" s="116">
        <v>0</v>
      </c>
      <c r="F167" s="116">
        <v>0</v>
      </c>
      <c r="G167" s="116">
        <v>0</v>
      </c>
    </row>
    <row r="168" spans="1:7" x14ac:dyDescent="0.25">
      <c r="A168" s="68" t="s">
        <v>125</v>
      </c>
      <c r="B168" s="55" t="s">
        <v>287</v>
      </c>
      <c r="C168" s="118">
        <v>10316.61</v>
      </c>
      <c r="D168" s="75">
        <v>0</v>
      </c>
      <c r="E168" s="75">
        <v>0</v>
      </c>
      <c r="F168" s="75">
        <v>0</v>
      </c>
      <c r="G168" s="75">
        <v>0</v>
      </c>
    </row>
    <row r="169" spans="1:7" x14ac:dyDescent="0.25">
      <c r="A169" s="68" t="s">
        <v>126</v>
      </c>
      <c r="B169" s="55" t="s">
        <v>24</v>
      </c>
      <c r="C169" s="118">
        <v>10316.61</v>
      </c>
      <c r="D169" s="75">
        <v>0</v>
      </c>
      <c r="E169" s="75">
        <v>0</v>
      </c>
      <c r="F169" s="75">
        <v>0</v>
      </c>
      <c r="G169" s="75">
        <v>0</v>
      </c>
    </row>
    <row r="170" spans="1:7" x14ac:dyDescent="0.25">
      <c r="A170" s="64" t="s">
        <v>186</v>
      </c>
      <c r="B170" s="65" t="s">
        <v>187</v>
      </c>
      <c r="C170" s="110">
        <v>3279.19</v>
      </c>
      <c r="D170" s="110">
        <v>7500</v>
      </c>
      <c r="E170" s="110">
        <v>9000</v>
      </c>
      <c r="F170" s="110">
        <v>13568</v>
      </c>
      <c r="G170" s="110">
        <v>16568</v>
      </c>
    </row>
    <row r="171" spans="1:7" x14ac:dyDescent="0.25">
      <c r="A171" s="66" t="s">
        <v>111</v>
      </c>
      <c r="B171" s="67" t="s">
        <v>112</v>
      </c>
      <c r="C171" s="117">
        <v>0</v>
      </c>
      <c r="D171" s="117">
        <v>7500</v>
      </c>
      <c r="E171" s="117">
        <v>7000</v>
      </c>
      <c r="F171" s="117">
        <v>7000</v>
      </c>
      <c r="G171" s="117">
        <v>8000</v>
      </c>
    </row>
    <row r="172" spans="1:7" x14ac:dyDescent="0.25">
      <c r="A172" s="68" t="s">
        <v>125</v>
      </c>
      <c r="B172" s="55" t="s">
        <v>12</v>
      </c>
      <c r="C172" s="75">
        <v>0</v>
      </c>
      <c r="D172" s="75">
        <v>3000</v>
      </c>
      <c r="E172" s="75">
        <v>7000</v>
      </c>
      <c r="F172" s="75">
        <v>7000</v>
      </c>
      <c r="G172" s="75">
        <v>8000</v>
      </c>
    </row>
    <row r="173" spans="1:7" x14ac:dyDescent="0.25">
      <c r="A173" s="68" t="s">
        <v>126</v>
      </c>
      <c r="B173" s="55" t="s">
        <v>24</v>
      </c>
      <c r="C173" s="75">
        <v>0</v>
      </c>
      <c r="D173" s="75">
        <v>3000</v>
      </c>
      <c r="E173" s="75">
        <v>7000</v>
      </c>
      <c r="F173" s="75">
        <v>7000</v>
      </c>
      <c r="G173" s="75">
        <v>8000</v>
      </c>
    </row>
    <row r="174" spans="1:7" ht="25.5" x14ac:dyDescent="0.25">
      <c r="A174" s="68" t="s">
        <v>170</v>
      </c>
      <c r="B174" s="55" t="s">
        <v>14</v>
      </c>
      <c r="C174" s="75">
        <v>0</v>
      </c>
      <c r="D174" s="75">
        <v>4500</v>
      </c>
      <c r="E174" s="75">
        <v>0</v>
      </c>
      <c r="F174" s="75">
        <v>0</v>
      </c>
      <c r="G174" s="75">
        <v>0</v>
      </c>
    </row>
    <row r="175" spans="1:7" ht="38.25" x14ac:dyDescent="0.25">
      <c r="A175" s="68" t="s">
        <v>171</v>
      </c>
      <c r="B175" s="55" t="s">
        <v>29</v>
      </c>
      <c r="C175" s="75">
        <v>0</v>
      </c>
      <c r="D175" s="75">
        <v>4500</v>
      </c>
      <c r="E175" s="75">
        <v>0</v>
      </c>
      <c r="F175" s="75">
        <v>0</v>
      </c>
      <c r="G175" s="75">
        <v>0</v>
      </c>
    </row>
    <row r="176" spans="1:7" ht="25.5" x14ac:dyDescent="0.25">
      <c r="A176" s="66" t="s">
        <v>160</v>
      </c>
      <c r="B176" s="67" t="s">
        <v>161</v>
      </c>
      <c r="C176" s="117">
        <v>3279.19</v>
      </c>
      <c r="D176" s="117">
        <v>0</v>
      </c>
      <c r="E176" s="117">
        <v>2000</v>
      </c>
      <c r="F176" s="117">
        <v>6568</v>
      </c>
      <c r="G176" s="117">
        <v>8568</v>
      </c>
    </row>
    <row r="177" spans="1:7" x14ac:dyDescent="0.25">
      <c r="A177" s="68" t="s">
        <v>125</v>
      </c>
      <c r="B177" s="55" t="s">
        <v>12</v>
      </c>
      <c r="C177" s="118">
        <v>3279.19</v>
      </c>
      <c r="D177" s="75">
        <v>0</v>
      </c>
      <c r="E177" s="75">
        <v>2000</v>
      </c>
      <c r="F177" s="75">
        <v>6568</v>
      </c>
      <c r="G177" s="75">
        <v>8568</v>
      </c>
    </row>
    <row r="178" spans="1:7" x14ac:dyDescent="0.25">
      <c r="A178" s="68" t="s">
        <v>126</v>
      </c>
      <c r="B178" s="55" t="s">
        <v>24</v>
      </c>
      <c r="C178" s="118">
        <v>3279.19</v>
      </c>
      <c r="D178" s="75">
        <v>0</v>
      </c>
      <c r="E178" s="75">
        <v>2000</v>
      </c>
      <c r="F178" s="75">
        <v>6568</v>
      </c>
      <c r="G178" s="75">
        <v>8568</v>
      </c>
    </row>
    <row r="179" spans="1:7" ht="25.5" x14ac:dyDescent="0.25">
      <c r="A179" s="64" t="s">
        <v>188</v>
      </c>
      <c r="B179" s="65" t="s">
        <v>189</v>
      </c>
      <c r="C179" s="110">
        <f>SUM(C180,C183,C186)</f>
        <v>23540.32</v>
      </c>
      <c r="D179" s="110">
        <v>20500</v>
      </c>
      <c r="E179" s="110">
        <v>20500</v>
      </c>
      <c r="F179" s="110">
        <v>20000</v>
      </c>
      <c r="G179" s="110">
        <v>20000</v>
      </c>
    </row>
    <row r="180" spans="1:7" x14ac:dyDescent="0.25">
      <c r="A180" s="66" t="s">
        <v>111</v>
      </c>
      <c r="B180" s="67" t="s">
        <v>112</v>
      </c>
      <c r="C180" s="117">
        <v>0</v>
      </c>
      <c r="D180" s="117">
        <v>5913</v>
      </c>
      <c r="E180" s="117">
        <v>5500</v>
      </c>
      <c r="F180" s="117">
        <v>5000</v>
      </c>
      <c r="G180" s="117">
        <v>5000</v>
      </c>
    </row>
    <row r="181" spans="1:7" x14ac:dyDescent="0.25">
      <c r="A181" s="68" t="s">
        <v>125</v>
      </c>
      <c r="B181" s="55" t="s">
        <v>12</v>
      </c>
      <c r="C181" s="75">
        <v>0</v>
      </c>
      <c r="D181" s="75">
        <v>5913</v>
      </c>
      <c r="E181" s="75">
        <v>5500</v>
      </c>
      <c r="F181" s="75">
        <v>5000</v>
      </c>
      <c r="G181" s="75">
        <v>5000</v>
      </c>
    </row>
    <row r="182" spans="1:7" x14ac:dyDescent="0.25">
      <c r="A182" s="68" t="s">
        <v>126</v>
      </c>
      <c r="B182" s="55" t="s">
        <v>24</v>
      </c>
      <c r="C182" s="75">
        <v>0</v>
      </c>
      <c r="D182" s="75">
        <v>5913</v>
      </c>
      <c r="E182" s="75">
        <v>5500</v>
      </c>
      <c r="F182" s="75">
        <v>5000</v>
      </c>
      <c r="G182" s="75">
        <v>5000</v>
      </c>
    </row>
    <row r="183" spans="1:7" ht="25.5" x14ac:dyDescent="0.25">
      <c r="A183" s="82" t="s">
        <v>282</v>
      </c>
      <c r="B183" s="84" t="s">
        <v>161</v>
      </c>
      <c r="C183" s="116">
        <v>740.29</v>
      </c>
      <c r="D183" s="116">
        <v>0</v>
      </c>
      <c r="E183" s="116">
        <v>0</v>
      </c>
      <c r="F183" s="116">
        <v>0</v>
      </c>
      <c r="G183" s="116">
        <v>0</v>
      </c>
    </row>
    <row r="184" spans="1:7" x14ac:dyDescent="0.25">
      <c r="A184" s="68" t="s">
        <v>125</v>
      </c>
      <c r="B184" s="55" t="s">
        <v>12</v>
      </c>
      <c r="C184" s="118">
        <v>740.29</v>
      </c>
      <c r="D184" s="75">
        <v>0</v>
      </c>
      <c r="E184" s="75">
        <v>0</v>
      </c>
      <c r="F184" s="75">
        <v>0</v>
      </c>
      <c r="G184" s="75">
        <v>0</v>
      </c>
    </row>
    <row r="185" spans="1:7" x14ac:dyDescent="0.25">
      <c r="A185" s="68" t="s">
        <v>126</v>
      </c>
      <c r="B185" s="55" t="s">
        <v>24</v>
      </c>
      <c r="C185" s="118">
        <v>740.29</v>
      </c>
      <c r="D185" s="75">
        <v>0</v>
      </c>
      <c r="E185" s="75">
        <v>0</v>
      </c>
      <c r="F185" s="75">
        <v>0</v>
      </c>
      <c r="G185" s="75">
        <v>0</v>
      </c>
    </row>
    <row r="186" spans="1:7" ht="25.5" x14ac:dyDescent="0.25">
      <c r="A186" s="66" t="s">
        <v>115</v>
      </c>
      <c r="B186" s="67" t="s">
        <v>116</v>
      </c>
      <c r="C186" s="117">
        <v>22800.03</v>
      </c>
      <c r="D186" s="117">
        <v>14587</v>
      </c>
      <c r="E186" s="117">
        <v>15000</v>
      </c>
      <c r="F186" s="117">
        <v>15000</v>
      </c>
      <c r="G186" s="117">
        <v>15000</v>
      </c>
    </row>
    <row r="187" spans="1:7" x14ac:dyDescent="0.25">
      <c r="A187" s="68" t="s">
        <v>125</v>
      </c>
      <c r="B187" s="55" t="s">
        <v>12</v>
      </c>
      <c r="C187" s="118">
        <v>22800.03</v>
      </c>
      <c r="D187" s="75">
        <v>14587</v>
      </c>
      <c r="E187" s="75">
        <v>15000</v>
      </c>
      <c r="F187" s="75">
        <v>15000</v>
      </c>
      <c r="G187" s="75">
        <v>15000</v>
      </c>
    </row>
    <row r="188" spans="1:7" x14ac:dyDescent="0.25">
      <c r="A188" s="68" t="s">
        <v>126</v>
      </c>
      <c r="B188" s="55" t="s">
        <v>24</v>
      </c>
      <c r="C188" s="118">
        <v>22800.03</v>
      </c>
      <c r="D188" s="75">
        <v>14587</v>
      </c>
      <c r="E188" s="75">
        <v>15000</v>
      </c>
      <c r="F188" s="75">
        <v>15000</v>
      </c>
      <c r="G188" s="75">
        <v>15000</v>
      </c>
    </row>
    <row r="189" spans="1:7" ht="25.5" x14ac:dyDescent="0.25">
      <c r="A189" s="64" t="s">
        <v>190</v>
      </c>
      <c r="B189" s="65" t="s">
        <v>191</v>
      </c>
      <c r="C189" s="110">
        <v>17155.38</v>
      </c>
      <c r="D189" s="110">
        <v>49500</v>
      </c>
      <c r="E189" s="110">
        <v>49500</v>
      </c>
      <c r="F189" s="110">
        <v>19500</v>
      </c>
      <c r="G189" s="110">
        <v>19500</v>
      </c>
    </row>
    <row r="190" spans="1:7" x14ac:dyDescent="0.25">
      <c r="A190" s="66" t="s">
        <v>111</v>
      </c>
      <c r="B190" s="67" t="s">
        <v>112</v>
      </c>
      <c r="C190" s="117">
        <v>0</v>
      </c>
      <c r="D190" s="117">
        <v>0</v>
      </c>
      <c r="E190" s="117">
        <v>25000</v>
      </c>
      <c r="F190" s="117">
        <v>0</v>
      </c>
      <c r="G190" s="117">
        <v>0</v>
      </c>
    </row>
    <row r="191" spans="1:7" x14ac:dyDescent="0.25">
      <c r="A191" s="68" t="s">
        <v>125</v>
      </c>
      <c r="B191" s="55" t="s">
        <v>12</v>
      </c>
      <c r="C191" s="75">
        <v>0</v>
      </c>
      <c r="D191" s="75">
        <v>0</v>
      </c>
      <c r="E191" s="75">
        <v>25000</v>
      </c>
      <c r="F191" s="75">
        <v>0</v>
      </c>
      <c r="G191" s="75">
        <v>0</v>
      </c>
    </row>
    <row r="192" spans="1:7" x14ac:dyDescent="0.25">
      <c r="A192" s="68" t="s">
        <v>126</v>
      </c>
      <c r="B192" s="55" t="s">
        <v>24</v>
      </c>
      <c r="C192" s="75">
        <v>0</v>
      </c>
      <c r="D192" s="75">
        <v>0</v>
      </c>
      <c r="E192" s="75">
        <v>25000</v>
      </c>
      <c r="F192" s="75">
        <v>0</v>
      </c>
      <c r="G192" s="75">
        <v>0</v>
      </c>
    </row>
    <row r="193" spans="1:7" ht="25.5" x14ac:dyDescent="0.25">
      <c r="A193" s="66" t="s">
        <v>160</v>
      </c>
      <c r="B193" s="67" t="s">
        <v>161</v>
      </c>
      <c r="C193" s="117">
        <v>17155.38</v>
      </c>
      <c r="D193" s="117">
        <v>16500</v>
      </c>
      <c r="E193" s="117">
        <v>24500</v>
      </c>
      <c r="F193" s="117">
        <v>19500</v>
      </c>
      <c r="G193" s="117">
        <v>19500</v>
      </c>
    </row>
    <row r="194" spans="1:7" x14ac:dyDescent="0.25">
      <c r="A194" s="68" t="s">
        <v>125</v>
      </c>
      <c r="B194" s="55" t="s">
        <v>12</v>
      </c>
      <c r="C194" s="118">
        <v>17155.38</v>
      </c>
      <c r="D194" s="75">
        <v>16500</v>
      </c>
      <c r="E194" s="75">
        <v>24500</v>
      </c>
      <c r="F194" s="75">
        <v>19500</v>
      </c>
      <c r="G194" s="75">
        <v>19500</v>
      </c>
    </row>
    <row r="195" spans="1:7" x14ac:dyDescent="0.25">
      <c r="A195" s="68" t="s">
        <v>126</v>
      </c>
      <c r="B195" s="55" t="s">
        <v>24</v>
      </c>
      <c r="C195" s="118">
        <v>17155.38</v>
      </c>
      <c r="D195" s="75">
        <v>16500</v>
      </c>
      <c r="E195" s="75">
        <v>24500</v>
      </c>
      <c r="F195" s="75">
        <v>19500</v>
      </c>
      <c r="G195" s="75">
        <v>19500</v>
      </c>
    </row>
    <row r="196" spans="1:7" ht="25.5" x14ac:dyDescent="0.25">
      <c r="A196" s="66" t="s">
        <v>115</v>
      </c>
      <c r="B196" s="67" t="s">
        <v>116</v>
      </c>
      <c r="C196" s="117">
        <v>0</v>
      </c>
      <c r="D196" s="117">
        <v>33000</v>
      </c>
      <c r="E196" s="117">
        <v>0</v>
      </c>
      <c r="F196" s="117">
        <v>0</v>
      </c>
      <c r="G196" s="117">
        <v>0</v>
      </c>
    </row>
    <row r="197" spans="1:7" x14ac:dyDescent="0.25">
      <c r="A197" s="68" t="s">
        <v>125</v>
      </c>
      <c r="B197" s="55" t="s">
        <v>12</v>
      </c>
      <c r="C197" s="75">
        <v>0</v>
      </c>
      <c r="D197" s="75">
        <v>33000</v>
      </c>
      <c r="E197" s="75">
        <v>0</v>
      </c>
      <c r="F197" s="75">
        <v>0</v>
      </c>
      <c r="G197" s="75">
        <v>0</v>
      </c>
    </row>
    <row r="198" spans="1:7" x14ac:dyDescent="0.25">
      <c r="A198" s="68" t="s">
        <v>126</v>
      </c>
      <c r="B198" s="55" t="s">
        <v>24</v>
      </c>
      <c r="C198" s="75">
        <v>0</v>
      </c>
      <c r="D198" s="75">
        <v>33000</v>
      </c>
      <c r="E198" s="75">
        <v>0</v>
      </c>
      <c r="F198" s="75">
        <v>0</v>
      </c>
      <c r="G198" s="75">
        <v>0</v>
      </c>
    </row>
    <row r="199" spans="1:7" ht="25.5" x14ac:dyDescent="0.25">
      <c r="A199" s="64" t="s">
        <v>192</v>
      </c>
      <c r="B199" s="65" t="s">
        <v>193</v>
      </c>
      <c r="C199" s="110">
        <v>1090.98</v>
      </c>
      <c r="D199" s="110">
        <v>2000</v>
      </c>
      <c r="E199" s="110">
        <v>2000</v>
      </c>
      <c r="F199" s="110">
        <v>3000</v>
      </c>
      <c r="G199" s="110">
        <v>4000</v>
      </c>
    </row>
    <row r="200" spans="1:7" x14ac:dyDescent="0.25">
      <c r="A200" s="66" t="s">
        <v>111</v>
      </c>
      <c r="B200" s="67" t="s">
        <v>112</v>
      </c>
      <c r="C200" s="117">
        <v>0</v>
      </c>
      <c r="D200" s="117">
        <v>2000</v>
      </c>
      <c r="E200" s="117">
        <v>2000</v>
      </c>
      <c r="F200" s="117">
        <v>3000</v>
      </c>
      <c r="G200" s="117">
        <v>4000</v>
      </c>
    </row>
    <row r="201" spans="1:7" x14ac:dyDescent="0.25">
      <c r="A201" s="68" t="s">
        <v>125</v>
      </c>
      <c r="B201" s="55" t="s">
        <v>12</v>
      </c>
      <c r="C201" s="75">
        <v>0</v>
      </c>
      <c r="D201" s="75">
        <v>2000</v>
      </c>
      <c r="E201" s="75">
        <v>2000</v>
      </c>
      <c r="F201" s="75">
        <v>3000</v>
      </c>
      <c r="G201" s="75">
        <v>4000</v>
      </c>
    </row>
    <row r="202" spans="1:7" x14ac:dyDescent="0.25">
      <c r="A202" s="68" t="s">
        <v>126</v>
      </c>
      <c r="B202" s="55" t="s">
        <v>24</v>
      </c>
      <c r="C202" s="75">
        <v>0</v>
      </c>
      <c r="D202" s="75">
        <v>2000</v>
      </c>
      <c r="E202" s="75">
        <v>2000</v>
      </c>
      <c r="F202" s="75">
        <v>3000</v>
      </c>
      <c r="G202" s="75">
        <v>4000</v>
      </c>
    </row>
    <row r="203" spans="1:7" ht="25.5" x14ac:dyDescent="0.25">
      <c r="A203" s="82" t="s">
        <v>286</v>
      </c>
      <c r="B203" s="84" t="s">
        <v>116</v>
      </c>
      <c r="C203" s="116">
        <v>1090.98</v>
      </c>
      <c r="D203" s="116">
        <v>0</v>
      </c>
      <c r="E203" s="116">
        <v>0</v>
      </c>
      <c r="F203" s="116">
        <v>0</v>
      </c>
      <c r="G203" s="116">
        <v>0</v>
      </c>
    </row>
    <row r="204" spans="1:7" x14ac:dyDescent="0.25">
      <c r="A204" s="68" t="s">
        <v>125</v>
      </c>
      <c r="B204" s="55" t="s">
        <v>12</v>
      </c>
      <c r="C204" s="118">
        <v>1090.98</v>
      </c>
      <c r="D204" s="75">
        <v>0</v>
      </c>
      <c r="E204" s="75">
        <v>0</v>
      </c>
      <c r="F204" s="75">
        <v>0</v>
      </c>
      <c r="G204" s="75">
        <v>0</v>
      </c>
    </row>
    <row r="205" spans="1:7" x14ac:dyDescent="0.25">
      <c r="A205" s="68" t="s">
        <v>126</v>
      </c>
      <c r="B205" s="55" t="s">
        <v>24</v>
      </c>
      <c r="C205" s="118">
        <v>1090.98</v>
      </c>
      <c r="D205" s="75">
        <v>0</v>
      </c>
      <c r="E205" s="75">
        <v>0</v>
      </c>
      <c r="F205" s="75">
        <v>0</v>
      </c>
      <c r="G205" s="75">
        <v>0</v>
      </c>
    </row>
    <row r="206" spans="1:7" ht="25.5" x14ac:dyDescent="0.25">
      <c r="A206" s="64" t="s">
        <v>194</v>
      </c>
      <c r="B206" s="65" t="s">
        <v>195</v>
      </c>
      <c r="C206" s="110">
        <v>1978.71</v>
      </c>
      <c r="D206" s="110">
        <v>7000</v>
      </c>
      <c r="E206" s="110">
        <v>7000</v>
      </c>
      <c r="F206" s="110">
        <v>7000</v>
      </c>
      <c r="G206" s="110">
        <v>7000</v>
      </c>
    </row>
    <row r="207" spans="1:7" x14ac:dyDescent="0.25">
      <c r="A207" s="66" t="s">
        <v>111</v>
      </c>
      <c r="B207" s="67" t="s">
        <v>112</v>
      </c>
      <c r="C207" s="117">
        <v>0</v>
      </c>
      <c r="D207" s="117">
        <v>7000</v>
      </c>
      <c r="E207" s="117">
        <v>7000</v>
      </c>
      <c r="F207" s="117">
        <v>7000</v>
      </c>
      <c r="G207" s="117">
        <v>7000</v>
      </c>
    </row>
    <row r="208" spans="1:7" x14ac:dyDescent="0.25">
      <c r="A208" s="68" t="s">
        <v>125</v>
      </c>
      <c r="B208" s="55" t="s">
        <v>12</v>
      </c>
      <c r="C208" s="75">
        <v>0</v>
      </c>
      <c r="D208" s="75">
        <v>7000</v>
      </c>
      <c r="E208" s="75">
        <v>7000</v>
      </c>
      <c r="F208" s="75">
        <v>7000</v>
      </c>
      <c r="G208" s="75">
        <v>7000</v>
      </c>
    </row>
    <row r="209" spans="1:7" x14ac:dyDescent="0.25">
      <c r="A209" s="68" t="s">
        <v>126</v>
      </c>
      <c r="B209" s="55" t="s">
        <v>24</v>
      </c>
      <c r="C209" s="75">
        <v>0</v>
      </c>
      <c r="D209" s="75">
        <v>7000</v>
      </c>
      <c r="E209" s="75">
        <v>7000</v>
      </c>
      <c r="F209" s="75">
        <v>7000</v>
      </c>
      <c r="G209" s="75">
        <v>7000</v>
      </c>
    </row>
    <row r="210" spans="1:7" ht="25.5" x14ac:dyDescent="0.25">
      <c r="A210" s="82" t="s">
        <v>286</v>
      </c>
      <c r="B210" s="84" t="s">
        <v>116</v>
      </c>
      <c r="C210" s="116">
        <v>1978.71</v>
      </c>
      <c r="D210" s="116">
        <v>0</v>
      </c>
      <c r="E210" s="116">
        <v>0</v>
      </c>
      <c r="F210" s="116">
        <v>0</v>
      </c>
      <c r="G210" s="116">
        <v>0</v>
      </c>
    </row>
    <row r="211" spans="1:7" x14ac:dyDescent="0.25">
      <c r="A211" s="68" t="s">
        <v>125</v>
      </c>
      <c r="B211" s="55" t="s">
        <v>12</v>
      </c>
      <c r="C211" s="118">
        <v>1978.71</v>
      </c>
      <c r="D211" s="75">
        <v>0</v>
      </c>
      <c r="E211" s="75">
        <v>0</v>
      </c>
      <c r="F211" s="75">
        <v>0</v>
      </c>
      <c r="G211" s="75">
        <v>0</v>
      </c>
    </row>
    <row r="212" spans="1:7" x14ac:dyDescent="0.25">
      <c r="A212" s="68"/>
      <c r="B212" s="55" t="s">
        <v>24</v>
      </c>
      <c r="C212" s="118">
        <v>1978.71</v>
      </c>
      <c r="D212" s="75">
        <v>0</v>
      </c>
      <c r="E212" s="75">
        <v>0</v>
      </c>
      <c r="F212" s="75">
        <v>0</v>
      </c>
      <c r="G212" s="75">
        <v>0</v>
      </c>
    </row>
    <row r="213" spans="1:7" ht="38.25" x14ac:dyDescent="0.25">
      <c r="A213" s="64" t="s">
        <v>196</v>
      </c>
      <c r="B213" s="65" t="s">
        <v>197</v>
      </c>
      <c r="C213" s="110">
        <v>159671.5</v>
      </c>
      <c r="D213" s="110">
        <v>308500</v>
      </c>
      <c r="E213" s="110">
        <v>751300</v>
      </c>
      <c r="F213" s="110">
        <v>534500</v>
      </c>
      <c r="G213" s="110">
        <v>519500</v>
      </c>
    </row>
    <row r="214" spans="1:7" ht="25.5" x14ac:dyDescent="0.25">
      <c r="A214" s="64" t="s">
        <v>198</v>
      </c>
      <c r="B214" s="65" t="s">
        <v>199</v>
      </c>
      <c r="C214" s="110">
        <v>89210.05</v>
      </c>
      <c r="D214" s="110">
        <v>198000</v>
      </c>
      <c r="E214" s="110">
        <v>153300</v>
      </c>
      <c r="F214" s="110">
        <v>142000</v>
      </c>
      <c r="G214" s="110">
        <v>142000</v>
      </c>
    </row>
    <row r="215" spans="1:7" ht="25.5" x14ac:dyDescent="0.25">
      <c r="A215" s="66" t="s">
        <v>160</v>
      </c>
      <c r="B215" s="67" t="s">
        <v>161</v>
      </c>
      <c r="C215" s="117">
        <v>1071.3900000000001</v>
      </c>
      <c r="D215" s="117">
        <v>1995</v>
      </c>
      <c r="E215" s="117">
        <v>1265</v>
      </c>
      <c r="F215" s="117">
        <v>2000</v>
      </c>
      <c r="G215" s="117">
        <v>2000</v>
      </c>
    </row>
    <row r="216" spans="1:7" ht="25.5" x14ac:dyDescent="0.25">
      <c r="A216" s="68" t="s">
        <v>170</v>
      </c>
      <c r="B216" s="55" t="s">
        <v>14</v>
      </c>
      <c r="C216" s="118">
        <v>1071.3900000000001</v>
      </c>
      <c r="D216" s="75">
        <v>1995</v>
      </c>
      <c r="E216" s="75">
        <v>1265</v>
      </c>
      <c r="F216" s="75">
        <v>2000</v>
      </c>
      <c r="G216" s="75">
        <v>2000</v>
      </c>
    </row>
    <row r="217" spans="1:7" ht="38.25" x14ac:dyDescent="0.25">
      <c r="A217" s="68" t="s">
        <v>171</v>
      </c>
      <c r="B217" s="55" t="s">
        <v>29</v>
      </c>
      <c r="C217" s="118">
        <v>1071.3900000000001</v>
      </c>
      <c r="D217" s="75">
        <v>1995</v>
      </c>
      <c r="E217" s="75">
        <v>1265</v>
      </c>
      <c r="F217" s="75">
        <v>2000</v>
      </c>
      <c r="G217" s="75">
        <v>2000</v>
      </c>
    </row>
    <row r="218" spans="1:7" ht="25.5" x14ac:dyDescent="0.25">
      <c r="A218" s="66" t="s">
        <v>115</v>
      </c>
      <c r="B218" s="67" t="s">
        <v>116</v>
      </c>
      <c r="C218" s="117">
        <v>81967.039999999994</v>
      </c>
      <c r="D218" s="117">
        <v>196005</v>
      </c>
      <c r="E218" s="117">
        <v>0</v>
      </c>
      <c r="F218" s="117">
        <v>0</v>
      </c>
      <c r="G218" s="117">
        <v>0</v>
      </c>
    </row>
    <row r="219" spans="1:7" x14ac:dyDescent="0.25">
      <c r="A219" s="68" t="s">
        <v>125</v>
      </c>
      <c r="B219" s="55" t="s">
        <v>12</v>
      </c>
      <c r="C219" s="118">
        <v>81967.039999999994</v>
      </c>
      <c r="D219" s="75">
        <v>2000</v>
      </c>
      <c r="E219" s="75">
        <v>0</v>
      </c>
      <c r="F219" s="75">
        <v>0</v>
      </c>
      <c r="G219" s="75">
        <v>0</v>
      </c>
    </row>
    <row r="220" spans="1:7" x14ac:dyDescent="0.25">
      <c r="A220" s="68" t="s">
        <v>126</v>
      </c>
      <c r="B220" s="55" t="s">
        <v>24</v>
      </c>
      <c r="C220" s="118">
        <v>81967.039999999994</v>
      </c>
      <c r="D220" s="75">
        <v>2000</v>
      </c>
      <c r="E220" s="75">
        <v>0</v>
      </c>
      <c r="F220" s="75">
        <v>0</v>
      </c>
      <c r="G220" s="75">
        <v>0</v>
      </c>
    </row>
    <row r="221" spans="1:7" ht="25.5" x14ac:dyDescent="0.25">
      <c r="A221" s="68" t="s">
        <v>170</v>
      </c>
      <c r="B221" s="55" t="s">
        <v>14</v>
      </c>
      <c r="C221" s="118">
        <v>0</v>
      </c>
      <c r="D221" s="75">
        <v>194005</v>
      </c>
      <c r="E221" s="75">
        <v>0</v>
      </c>
      <c r="F221" s="75">
        <v>0</v>
      </c>
      <c r="G221" s="75">
        <v>0</v>
      </c>
    </row>
    <row r="222" spans="1:7" ht="38.25" x14ac:dyDescent="0.25">
      <c r="A222" s="68" t="s">
        <v>171</v>
      </c>
      <c r="B222" s="55" t="s">
        <v>29</v>
      </c>
      <c r="C222" s="75">
        <v>0</v>
      </c>
      <c r="D222" s="75">
        <v>194005</v>
      </c>
      <c r="E222" s="75">
        <v>0</v>
      </c>
      <c r="F222" s="75">
        <v>0</v>
      </c>
      <c r="G222" s="75">
        <v>0</v>
      </c>
    </row>
    <row r="223" spans="1:7" x14ac:dyDescent="0.25">
      <c r="A223" s="66" t="s">
        <v>117</v>
      </c>
      <c r="B223" s="67" t="s">
        <v>118</v>
      </c>
      <c r="C223" s="117">
        <v>0</v>
      </c>
      <c r="D223" s="117">
        <v>0</v>
      </c>
      <c r="E223" s="117">
        <v>152035</v>
      </c>
      <c r="F223" s="117">
        <v>140000</v>
      </c>
      <c r="G223" s="117">
        <v>140000</v>
      </c>
    </row>
    <row r="224" spans="1:7" x14ac:dyDescent="0.25">
      <c r="A224" s="68" t="s">
        <v>125</v>
      </c>
      <c r="B224" s="55" t="s">
        <v>12</v>
      </c>
      <c r="C224" s="75">
        <v>0</v>
      </c>
      <c r="D224" s="75">
        <v>0</v>
      </c>
      <c r="E224" s="75">
        <v>2000</v>
      </c>
      <c r="F224" s="75">
        <v>0</v>
      </c>
      <c r="G224" s="75">
        <v>0</v>
      </c>
    </row>
    <row r="225" spans="1:7" x14ac:dyDescent="0.25">
      <c r="A225" s="68" t="s">
        <v>126</v>
      </c>
      <c r="B225" s="55" t="s">
        <v>24</v>
      </c>
      <c r="C225" s="75">
        <v>0</v>
      </c>
      <c r="D225" s="75">
        <v>0</v>
      </c>
      <c r="E225" s="75">
        <v>2000</v>
      </c>
      <c r="F225" s="75">
        <v>0</v>
      </c>
      <c r="G225" s="75">
        <v>0</v>
      </c>
    </row>
    <row r="226" spans="1:7" ht="25.5" x14ac:dyDescent="0.25">
      <c r="A226" s="68" t="s">
        <v>170</v>
      </c>
      <c r="B226" s="55" t="s">
        <v>14</v>
      </c>
      <c r="C226" s="75">
        <v>0</v>
      </c>
      <c r="D226" s="75">
        <v>0</v>
      </c>
      <c r="E226" s="75">
        <v>150035</v>
      </c>
      <c r="F226" s="75">
        <v>140000</v>
      </c>
      <c r="G226" s="75">
        <v>140000</v>
      </c>
    </row>
    <row r="227" spans="1:7" ht="38.25" x14ac:dyDescent="0.25">
      <c r="A227" s="68" t="s">
        <v>171</v>
      </c>
      <c r="B227" s="55" t="s">
        <v>29</v>
      </c>
      <c r="C227" s="75">
        <v>0</v>
      </c>
      <c r="D227" s="75">
        <v>0</v>
      </c>
      <c r="E227" s="75">
        <v>150035</v>
      </c>
      <c r="F227" s="75">
        <v>140000</v>
      </c>
      <c r="G227" s="75">
        <v>140000</v>
      </c>
    </row>
    <row r="228" spans="1:7" x14ac:dyDescent="0.25">
      <c r="A228" s="68" t="s">
        <v>288</v>
      </c>
      <c r="B228" s="84" t="s">
        <v>289</v>
      </c>
      <c r="C228" s="116">
        <v>6171.61</v>
      </c>
      <c r="D228" s="116">
        <v>0</v>
      </c>
      <c r="E228" s="116">
        <v>0</v>
      </c>
      <c r="F228" s="116">
        <v>0</v>
      </c>
      <c r="G228" s="116">
        <v>0</v>
      </c>
    </row>
    <row r="229" spans="1:7" x14ac:dyDescent="0.25">
      <c r="A229" s="68" t="s">
        <v>125</v>
      </c>
      <c r="B229" s="55" t="s">
        <v>12</v>
      </c>
      <c r="C229" s="118">
        <v>6171.61</v>
      </c>
      <c r="D229" s="75">
        <v>0</v>
      </c>
      <c r="E229" s="75">
        <v>0</v>
      </c>
      <c r="F229" s="75">
        <v>0</v>
      </c>
      <c r="G229" s="75">
        <v>0</v>
      </c>
    </row>
    <row r="230" spans="1:7" x14ac:dyDescent="0.25">
      <c r="A230" s="68" t="s">
        <v>126</v>
      </c>
      <c r="B230" s="55" t="s">
        <v>24</v>
      </c>
      <c r="C230" s="118">
        <v>6171.61</v>
      </c>
      <c r="D230" s="75">
        <v>0</v>
      </c>
      <c r="E230" s="75">
        <v>0</v>
      </c>
      <c r="F230" s="75">
        <v>0</v>
      </c>
      <c r="G230" s="75">
        <v>0</v>
      </c>
    </row>
    <row r="231" spans="1:7" ht="25.5" x14ac:dyDescent="0.25">
      <c r="A231" s="64" t="s">
        <v>200</v>
      </c>
      <c r="B231" s="65" t="s">
        <v>201</v>
      </c>
      <c r="C231" s="110">
        <v>0</v>
      </c>
      <c r="D231" s="110">
        <v>0</v>
      </c>
      <c r="E231" s="110">
        <v>344000</v>
      </c>
      <c r="F231" s="110">
        <v>350000</v>
      </c>
      <c r="G231" s="110">
        <v>340000</v>
      </c>
    </row>
    <row r="232" spans="1:7" x14ac:dyDescent="0.25">
      <c r="A232" s="66" t="s">
        <v>117</v>
      </c>
      <c r="B232" s="67" t="s">
        <v>118</v>
      </c>
      <c r="C232" s="117">
        <v>0</v>
      </c>
      <c r="D232" s="117">
        <v>0</v>
      </c>
      <c r="E232" s="117">
        <v>344000</v>
      </c>
      <c r="F232" s="117">
        <v>350000</v>
      </c>
      <c r="G232" s="117">
        <v>340000</v>
      </c>
    </row>
    <row r="233" spans="1:7" x14ac:dyDescent="0.25">
      <c r="A233" s="68" t="s">
        <v>125</v>
      </c>
      <c r="B233" s="55" t="s">
        <v>12</v>
      </c>
      <c r="C233" s="75">
        <v>0</v>
      </c>
      <c r="D233" s="75">
        <v>0</v>
      </c>
      <c r="E233" s="75">
        <v>344000</v>
      </c>
      <c r="F233" s="75">
        <v>350000</v>
      </c>
      <c r="G233" s="75">
        <v>340000</v>
      </c>
    </row>
    <row r="234" spans="1:7" x14ac:dyDescent="0.25">
      <c r="A234" s="68" t="s">
        <v>126</v>
      </c>
      <c r="B234" s="55" t="s">
        <v>24</v>
      </c>
      <c r="C234" s="75">
        <v>0</v>
      </c>
      <c r="D234" s="75">
        <v>0</v>
      </c>
      <c r="E234" s="75">
        <v>344000</v>
      </c>
      <c r="F234" s="75">
        <v>350000</v>
      </c>
      <c r="G234" s="75">
        <v>340000</v>
      </c>
    </row>
    <row r="235" spans="1:7" x14ac:dyDescent="0.25">
      <c r="A235" s="64" t="s">
        <v>202</v>
      </c>
      <c r="B235" s="65" t="s">
        <v>203</v>
      </c>
      <c r="C235" s="110">
        <f>SUM(C236,C244)</f>
        <v>16291.89</v>
      </c>
      <c r="D235" s="110">
        <v>43000</v>
      </c>
      <c r="E235" s="110">
        <v>43000</v>
      </c>
      <c r="F235" s="110">
        <v>25000</v>
      </c>
      <c r="G235" s="110">
        <v>20000</v>
      </c>
    </row>
    <row r="236" spans="1:7" ht="25.5" x14ac:dyDescent="0.25">
      <c r="A236" s="66" t="s">
        <v>115</v>
      </c>
      <c r="B236" s="67" t="s">
        <v>116</v>
      </c>
      <c r="C236" s="117">
        <v>12973.82</v>
      </c>
      <c r="D236" s="117">
        <v>43000</v>
      </c>
      <c r="E236" s="117">
        <v>3000</v>
      </c>
      <c r="F236" s="117">
        <v>0</v>
      </c>
      <c r="G236" s="117">
        <v>0</v>
      </c>
    </row>
    <row r="237" spans="1:7" x14ac:dyDescent="0.25">
      <c r="A237" s="68" t="s">
        <v>125</v>
      </c>
      <c r="B237" s="55" t="s">
        <v>12</v>
      </c>
      <c r="C237" s="118">
        <v>12973.82</v>
      </c>
      <c r="D237" s="75">
        <v>3000</v>
      </c>
      <c r="E237" s="75">
        <v>3000</v>
      </c>
      <c r="F237" s="75">
        <v>0</v>
      </c>
      <c r="G237" s="75">
        <v>0</v>
      </c>
    </row>
    <row r="238" spans="1:7" x14ac:dyDescent="0.25">
      <c r="A238" s="68" t="s">
        <v>126</v>
      </c>
      <c r="B238" s="55" t="s">
        <v>24</v>
      </c>
      <c r="C238" s="118">
        <v>12973.82</v>
      </c>
      <c r="D238" s="75">
        <v>3000</v>
      </c>
      <c r="E238" s="75">
        <v>3000</v>
      </c>
      <c r="F238" s="75">
        <v>0</v>
      </c>
      <c r="G238" s="75">
        <v>0</v>
      </c>
    </row>
    <row r="239" spans="1:7" ht="25.5" x14ac:dyDescent="0.25">
      <c r="A239" s="68" t="s">
        <v>170</v>
      </c>
      <c r="B239" s="55" t="s">
        <v>14</v>
      </c>
      <c r="C239" s="75">
        <v>0</v>
      </c>
      <c r="D239" s="75">
        <v>40000</v>
      </c>
      <c r="E239" s="75">
        <v>0</v>
      </c>
      <c r="F239" s="75">
        <v>0</v>
      </c>
      <c r="G239" s="75">
        <v>0</v>
      </c>
    </row>
    <row r="240" spans="1:7" ht="38.25" x14ac:dyDescent="0.25">
      <c r="A240" s="68" t="s">
        <v>171</v>
      </c>
      <c r="B240" s="55" t="s">
        <v>29</v>
      </c>
      <c r="C240" s="75">
        <v>0</v>
      </c>
      <c r="D240" s="75">
        <v>40000</v>
      </c>
      <c r="E240" s="75">
        <v>0</v>
      </c>
      <c r="F240" s="75">
        <v>0</v>
      </c>
      <c r="G240" s="75">
        <v>0</v>
      </c>
    </row>
    <row r="241" spans="1:7" x14ac:dyDescent="0.25">
      <c r="A241" s="66" t="s">
        <v>117</v>
      </c>
      <c r="B241" s="67" t="s">
        <v>118</v>
      </c>
      <c r="C241" s="117">
        <v>0</v>
      </c>
      <c r="D241" s="117">
        <v>0</v>
      </c>
      <c r="E241" s="117">
        <v>40000</v>
      </c>
      <c r="F241" s="117">
        <v>25000</v>
      </c>
      <c r="G241" s="117">
        <v>20000</v>
      </c>
    </row>
    <row r="242" spans="1:7" ht="25.5" x14ac:dyDescent="0.25">
      <c r="A242" s="68" t="s">
        <v>170</v>
      </c>
      <c r="B242" s="55" t="s">
        <v>14</v>
      </c>
      <c r="C242" s="75">
        <v>0</v>
      </c>
      <c r="D242" s="75">
        <v>0</v>
      </c>
      <c r="E242" s="75">
        <v>40000</v>
      </c>
      <c r="F242" s="75">
        <v>25000</v>
      </c>
      <c r="G242" s="75">
        <v>20000</v>
      </c>
    </row>
    <row r="243" spans="1:7" ht="38.25" x14ac:dyDescent="0.25">
      <c r="A243" s="68" t="s">
        <v>171</v>
      </c>
      <c r="B243" s="55" t="s">
        <v>29</v>
      </c>
      <c r="C243" s="75">
        <v>0</v>
      </c>
      <c r="D243" s="75">
        <v>0</v>
      </c>
      <c r="E243" s="75">
        <v>40000</v>
      </c>
      <c r="F243" s="75">
        <v>25000</v>
      </c>
      <c r="G243" s="75">
        <v>20000</v>
      </c>
    </row>
    <row r="244" spans="1:7" x14ac:dyDescent="0.25">
      <c r="A244" s="82" t="s">
        <v>303</v>
      </c>
      <c r="B244" s="84" t="s">
        <v>289</v>
      </c>
      <c r="C244" s="116">
        <v>3318.07</v>
      </c>
      <c r="D244" s="116">
        <v>0</v>
      </c>
      <c r="E244" s="116">
        <v>0</v>
      </c>
      <c r="F244" s="116">
        <v>0</v>
      </c>
      <c r="G244" s="116">
        <v>0</v>
      </c>
    </row>
    <row r="245" spans="1:7" x14ac:dyDescent="0.25">
      <c r="A245" s="68" t="s">
        <v>125</v>
      </c>
      <c r="B245" s="55" t="s">
        <v>12</v>
      </c>
      <c r="C245" s="118">
        <v>3318.07</v>
      </c>
      <c r="D245" s="75">
        <v>0</v>
      </c>
      <c r="E245" s="75">
        <v>0</v>
      </c>
      <c r="F245" s="75">
        <v>0</v>
      </c>
      <c r="G245" s="75">
        <v>0</v>
      </c>
    </row>
    <row r="246" spans="1:7" x14ac:dyDescent="0.25">
      <c r="A246" s="68" t="s">
        <v>126</v>
      </c>
      <c r="B246" s="55" t="s">
        <v>24</v>
      </c>
      <c r="C246" s="118">
        <v>3318.07</v>
      </c>
      <c r="D246" s="75">
        <v>0</v>
      </c>
      <c r="E246" s="75">
        <v>0</v>
      </c>
      <c r="F246" s="75">
        <v>0</v>
      </c>
      <c r="G246" s="75">
        <v>0</v>
      </c>
    </row>
    <row r="247" spans="1:7" ht="38.25" x14ac:dyDescent="0.25">
      <c r="A247" s="64" t="s">
        <v>204</v>
      </c>
      <c r="B247" s="65" t="s">
        <v>205</v>
      </c>
      <c r="C247" s="110">
        <v>0</v>
      </c>
      <c r="D247" s="110">
        <v>13500</v>
      </c>
      <c r="E247" s="110">
        <v>13500</v>
      </c>
      <c r="F247" s="110">
        <v>12000</v>
      </c>
      <c r="G247" s="110">
        <v>12000</v>
      </c>
    </row>
    <row r="248" spans="1:7" ht="25.5" x14ac:dyDescent="0.25">
      <c r="A248" s="66" t="s">
        <v>115</v>
      </c>
      <c r="B248" s="67" t="s">
        <v>116</v>
      </c>
      <c r="C248" s="117">
        <v>0</v>
      </c>
      <c r="D248" s="117">
        <v>13500</v>
      </c>
      <c r="E248" s="117">
        <v>13500</v>
      </c>
      <c r="F248" s="117">
        <v>12000</v>
      </c>
      <c r="G248" s="117">
        <v>12000</v>
      </c>
    </row>
    <row r="249" spans="1:7" x14ac:dyDescent="0.25">
      <c r="A249" s="68" t="s">
        <v>125</v>
      </c>
      <c r="B249" s="55" t="s">
        <v>12</v>
      </c>
      <c r="C249" s="75">
        <v>0</v>
      </c>
      <c r="D249" s="75">
        <v>1500</v>
      </c>
      <c r="E249" s="75">
        <v>1500</v>
      </c>
      <c r="F249" s="75">
        <v>0</v>
      </c>
      <c r="G249" s="75">
        <v>0</v>
      </c>
    </row>
    <row r="250" spans="1:7" x14ac:dyDescent="0.25">
      <c r="A250" s="68" t="s">
        <v>126</v>
      </c>
      <c r="B250" s="55" t="s">
        <v>24</v>
      </c>
      <c r="C250" s="75">
        <v>0</v>
      </c>
      <c r="D250" s="75">
        <v>1500</v>
      </c>
      <c r="E250" s="75">
        <v>1500</v>
      </c>
      <c r="F250" s="75">
        <v>0</v>
      </c>
      <c r="G250" s="75">
        <v>0</v>
      </c>
    </row>
    <row r="251" spans="1:7" ht="25.5" x14ac:dyDescent="0.25">
      <c r="A251" s="68" t="s">
        <v>170</v>
      </c>
      <c r="B251" s="55" t="s">
        <v>14</v>
      </c>
      <c r="C251" s="75">
        <v>0</v>
      </c>
      <c r="D251" s="75">
        <v>12000</v>
      </c>
      <c r="E251" s="75">
        <v>12000</v>
      </c>
      <c r="F251" s="75">
        <v>12000</v>
      </c>
      <c r="G251" s="75">
        <v>12000</v>
      </c>
    </row>
    <row r="252" spans="1:7" ht="38.25" x14ac:dyDescent="0.25">
      <c r="A252" s="68" t="s">
        <v>171</v>
      </c>
      <c r="B252" s="55" t="s">
        <v>29</v>
      </c>
      <c r="C252" s="75">
        <v>0</v>
      </c>
      <c r="D252" s="75">
        <v>12000</v>
      </c>
      <c r="E252" s="75">
        <v>12000</v>
      </c>
      <c r="F252" s="75">
        <v>12000</v>
      </c>
      <c r="G252" s="75">
        <v>12000</v>
      </c>
    </row>
    <row r="253" spans="1:7" ht="63.75" x14ac:dyDescent="0.25">
      <c r="A253" s="64" t="s">
        <v>206</v>
      </c>
      <c r="B253" s="65" t="s">
        <v>207</v>
      </c>
      <c r="C253" s="110">
        <v>0</v>
      </c>
      <c r="D253" s="110">
        <v>13500</v>
      </c>
      <c r="E253" s="110">
        <v>13500</v>
      </c>
      <c r="F253" s="110">
        <v>1500</v>
      </c>
      <c r="G253" s="110">
        <v>1500</v>
      </c>
    </row>
    <row r="254" spans="1:7" ht="25.5" x14ac:dyDescent="0.25">
      <c r="A254" s="66" t="s">
        <v>115</v>
      </c>
      <c r="B254" s="67" t="s">
        <v>116</v>
      </c>
      <c r="C254" s="117">
        <v>0</v>
      </c>
      <c r="D254" s="117">
        <v>13500</v>
      </c>
      <c r="E254" s="117">
        <v>13500</v>
      </c>
      <c r="F254" s="117">
        <v>1500</v>
      </c>
      <c r="G254" s="117">
        <v>1500</v>
      </c>
    </row>
    <row r="255" spans="1:7" x14ac:dyDescent="0.25">
      <c r="A255" s="68" t="s">
        <v>125</v>
      </c>
      <c r="B255" s="55" t="s">
        <v>12</v>
      </c>
      <c r="C255" s="75">
        <v>0</v>
      </c>
      <c r="D255" s="75">
        <v>1500</v>
      </c>
      <c r="E255" s="75">
        <v>1500</v>
      </c>
      <c r="F255" s="75">
        <v>1500</v>
      </c>
      <c r="G255" s="75">
        <v>1500</v>
      </c>
    </row>
    <row r="256" spans="1:7" x14ac:dyDescent="0.25">
      <c r="A256" s="68" t="s">
        <v>126</v>
      </c>
      <c r="B256" s="55" t="s">
        <v>24</v>
      </c>
      <c r="C256" s="75">
        <v>0</v>
      </c>
      <c r="D256" s="75">
        <v>1500</v>
      </c>
      <c r="E256" s="75">
        <v>1500</v>
      </c>
      <c r="F256" s="75">
        <v>1500</v>
      </c>
      <c r="G256" s="75">
        <v>1500</v>
      </c>
    </row>
    <row r="257" spans="1:7" ht="25.5" x14ac:dyDescent="0.25">
      <c r="A257" s="68" t="s">
        <v>170</v>
      </c>
      <c r="B257" s="55" t="s">
        <v>14</v>
      </c>
      <c r="C257" s="75">
        <v>0</v>
      </c>
      <c r="D257" s="75">
        <v>12000</v>
      </c>
      <c r="E257" s="75">
        <v>12000</v>
      </c>
      <c r="F257" s="75">
        <v>0</v>
      </c>
      <c r="G257" s="75">
        <v>0</v>
      </c>
    </row>
    <row r="258" spans="1:7" ht="38.25" x14ac:dyDescent="0.25">
      <c r="A258" s="68" t="s">
        <v>171</v>
      </c>
      <c r="B258" s="55" t="s">
        <v>29</v>
      </c>
      <c r="C258" s="75">
        <v>0</v>
      </c>
      <c r="D258" s="75">
        <v>12000</v>
      </c>
      <c r="E258" s="75">
        <v>12000</v>
      </c>
      <c r="F258" s="75">
        <v>0</v>
      </c>
      <c r="G258" s="75">
        <v>0</v>
      </c>
    </row>
    <row r="259" spans="1:7" ht="25.5" x14ac:dyDescent="0.25">
      <c r="A259" s="64" t="s">
        <v>208</v>
      </c>
      <c r="B259" s="65" t="s">
        <v>209</v>
      </c>
      <c r="C259" s="110">
        <v>3731.16</v>
      </c>
      <c r="D259" s="110">
        <v>4000</v>
      </c>
      <c r="E259" s="110">
        <v>4000</v>
      </c>
      <c r="F259" s="110">
        <v>4000</v>
      </c>
      <c r="G259" s="110">
        <v>4000</v>
      </c>
    </row>
    <row r="260" spans="1:7" ht="25.5" x14ac:dyDescent="0.25">
      <c r="A260" s="66" t="s">
        <v>115</v>
      </c>
      <c r="B260" s="67" t="s">
        <v>116</v>
      </c>
      <c r="C260" s="116">
        <v>3731.16</v>
      </c>
      <c r="D260" s="117">
        <v>4000</v>
      </c>
      <c r="E260" s="117">
        <v>4000</v>
      </c>
      <c r="F260" s="117">
        <v>4000</v>
      </c>
      <c r="G260" s="117">
        <v>4000</v>
      </c>
    </row>
    <row r="261" spans="1:7" ht="25.5" x14ac:dyDescent="0.25">
      <c r="A261" s="68" t="s">
        <v>170</v>
      </c>
      <c r="B261" s="55" t="s">
        <v>14</v>
      </c>
      <c r="C261" s="118">
        <v>3731.16</v>
      </c>
      <c r="D261" s="75">
        <v>4000</v>
      </c>
      <c r="E261" s="75">
        <v>4000</v>
      </c>
      <c r="F261" s="75">
        <v>4000</v>
      </c>
      <c r="G261" s="75">
        <v>4000</v>
      </c>
    </row>
    <row r="262" spans="1:7" ht="38.25" x14ac:dyDescent="0.25">
      <c r="A262" s="68" t="s">
        <v>171</v>
      </c>
      <c r="B262" s="55" t="s">
        <v>29</v>
      </c>
      <c r="C262" s="118">
        <v>3731.16</v>
      </c>
      <c r="D262" s="75">
        <v>4000</v>
      </c>
      <c r="E262" s="75">
        <v>4000</v>
      </c>
      <c r="F262" s="75">
        <v>4000</v>
      </c>
      <c r="G262" s="75">
        <v>4000</v>
      </c>
    </row>
    <row r="263" spans="1:7" ht="51" x14ac:dyDescent="0.25">
      <c r="A263" s="85" t="s">
        <v>300</v>
      </c>
      <c r="B263" s="86" t="s">
        <v>301</v>
      </c>
      <c r="C263" s="119">
        <v>48046.06</v>
      </c>
      <c r="D263" s="119">
        <v>0</v>
      </c>
      <c r="E263" s="119">
        <v>0</v>
      </c>
      <c r="F263" s="119">
        <v>0</v>
      </c>
      <c r="G263" s="119">
        <v>0</v>
      </c>
    </row>
    <row r="264" spans="1:7" ht="25.5" x14ac:dyDescent="0.25">
      <c r="A264" s="82" t="s">
        <v>286</v>
      </c>
      <c r="B264" s="84" t="s">
        <v>116</v>
      </c>
      <c r="C264" s="116">
        <f>SUM(C265,C267)</f>
        <v>48046.060000000005</v>
      </c>
      <c r="D264" s="116">
        <v>0</v>
      </c>
      <c r="E264" s="116">
        <v>0</v>
      </c>
      <c r="F264" s="116">
        <v>0</v>
      </c>
      <c r="G264" s="116">
        <v>0</v>
      </c>
    </row>
    <row r="265" spans="1:7" x14ac:dyDescent="0.25">
      <c r="A265" s="82" t="s">
        <v>125</v>
      </c>
      <c r="B265" s="83" t="s">
        <v>302</v>
      </c>
      <c r="C265" s="118">
        <v>1327.23</v>
      </c>
      <c r="D265" s="118">
        <v>0</v>
      </c>
      <c r="E265" s="118">
        <v>0</v>
      </c>
      <c r="F265" s="118">
        <v>0</v>
      </c>
      <c r="G265" s="118">
        <v>0</v>
      </c>
    </row>
    <row r="266" spans="1:7" x14ac:dyDescent="0.25">
      <c r="A266" s="82" t="s">
        <v>126</v>
      </c>
      <c r="B266" s="83" t="s">
        <v>24</v>
      </c>
      <c r="C266" s="118">
        <v>1327.23</v>
      </c>
      <c r="D266" s="118">
        <v>0</v>
      </c>
      <c r="E266" s="118">
        <v>0</v>
      </c>
      <c r="F266" s="118">
        <v>0</v>
      </c>
      <c r="G266" s="118">
        <v>0</v>
      </c>
    </row>
    <row r="267" spans="1:7" ht="25.5" x14ac:dyDescent="0.25">
      <c r="A267" s="82" t="s">
        <v>170</v>
      </c>
      <c r="B267" s="83" t="s">
        <v>14</v>
      </c>
      <c r="C267" s="118">
        <v>46718.83</v>
      </c>
      <c r="D267" s="118">
        <v>0</v>
      </c>
      <c r="E267" s="118">
        <v>0</v>
      </c>
      <c r="F267" s="118">
        <v>0</v>
      </c>
      <c r="G267" s="118">
        <v>0</v>
      </c>
    </row>
    <row r="268" spans="1:7" ht="38.25" x14ac:dyDescent="0.25">
      <c r="A268" s="82" t="s">
        <v>171</v>
      </c>
      <c r="B268" s="83" t="s">
        <v>29</v>
      </c>
      <c r="C268" s="118">
        <v>46718.83</v>
      </c>
      <c r="D268" s="118">
        <v>0</v>
      </c>
      <c r="E268" s="118">
        <v>0</v>
      </c>
      <c r="F268" s="118">
        <v>0</v>
      </c>
      <c r="G268" s="118">
        <v>0</v>
      </c>
    </row>
    <row r="269" spans="1:7" ht="51" x14ac:dyDescent="0.25">
      <c r="A269" s="64" t="s">
        <v>210</v>
      </c>
      <c r="B269" s="65" t="s">
        <v>211</v>
      </c>
      <c r="C269" s="110">
        <v>0</v>
      </c>
      <c r="D269" s="110">
        <v>13500</v>
      </c>
      <c r="E269" s="110">
        <v>0</v>
      </c>
      <c r="F269" s="110">
        <v>0</v>
      </c>
      <c r="G269" s="110">
        <v>0</v>
      </c>
    </row>
    <row r="270" spans="1:7" ht="25.5" x14ac:dyDescent="0.25">
      <c r="A270" s="66" t="s">
        <v>115</v>
      </c>
      <c r="B270" s="67" t="s">
        <v>116</v>
      </c>
      <c r="C270" s="117">
        <v>0</v>
      </c>
      <c r="D270" s="117">
        <v>13500</v>
      </c>
      <c r="E270" s="117">
        <v>0</v>
      </c>
      <c r="F270" s="117">
        <v>0</v>
      </c>
      <c r="G270" s="117">
        <v>0</v>
      </c>
    </row>
    <row r="271" spans="1:7" x14ac:dyDescent="0.25">
      <c r="A271" s="68" t="s">
        <v>125</v>
      </c>
      <c r="B271" s="55" t="s">
        <v>12</v>
      </c>
      <c r="C271" s="75">
        <v>0</v>
      </c>
      <c r="D271" s="75">
        <v>1500</v>
      </c>
      <c r="E271" s="75">
        <v>0</v>
      </c>
      <c r="F271" s="75">
        <v>0</v>
      </c>
      <c r="G271" s="75">
        <v>0</v>
      </c>
    </row>
    <row r="272" spans="1:7" x14ac:dyDescent="0.25">
      <c r="A272" s="68" t="s">
        <v>126</v>
      </c>
      <c r="B272" s="55" t="s">
        <v>24</v>
      </c>
      <c r="C272" s="75">
        <v>0</v>
      </c>
      <c r="D272" s="75">
        <v>1500</v>
      </c>
      <c r="E272" s="75">
        <v>0</v>
      </c>
      <c r="F272" s="75">
        <v>0</v>
      </c>
      <c r="G272" s="75">
        <v>0</v>
      </c>
    </row>
    <row r="273" spans="1:7" ht="25.5" x14ac:dyDescent="0.25">
      <c r="A273" s="68" t="s">
        <v>170</v>
      </c>
      <c r="B273" s="55" t="s">
        <v>14</v>
      </c>
      <c r="C273" s="75">
        <v>0</v>
      </c>
      <c r="D273" s="75">
        <v>12000</v>
      </c>
      <c r="E273" s="75">
        <v>0</v>
      </c>
      <c r="F273" s="75">
        <v>0</v>
      </c>
      <c r="G273" s="75">
        <v>0</v>
      </c>
    </row>
    <row r="274" spans="1:7" ht="38.25" x14ac:dyDescent="0.25">
      <c r="A274" s="68" t="s">
        <v>171</v>
      </c>
      <c r="B274" s="55" t="s">
        <v>29</v>
      </c>
      <c r="C274" s="75">
        <v>0</v>
      </c>
      <c r="D274" s="75">
        <v>12000</v>
      </c>
      <c r="E274" s="75">
        <v>0</v>
      </c>
      <c r="F274" s="75">
        <v>0</v>
      </c>
      <c r="G274" s="75">
        <v>0</v>
      </c>
    </row>
    <row r="275" spans="1:7" ht="25.5" x14ac:dyDescent="0.25">
      <c r="A275" s="64" t="s">
        <v>212</v>
      </c>
      <c r="B275" s="65" t="s">
        <v>213</v>
      </c>
      <c r="C275" s="110">
        <v>2392.3200000000002</v>
      </c>
      <c r="D275" s="110">
        <v>23000</v>
      </c>
      <c r="E275" s="110">
        <v>0</v>
      </c>
      <c r="F275" s="110">
        <v>0</v>
      </c>
      <c r="G275" s="110">
        <v>0</v>
      </c>
    </row>
    <row r="276" spans="1:7" ht="25.5" x14ac:dyDescent="0.25">
      <c r="A276" s="66" t="s">
        <v>115</v>
      </c>
      <c r="B276" s="67" t="s">
        <v>116</v>
      </c>
      <c r="C276" s="116">
        <v>2392.3200000000002</v>
      </c>
      <c r="D276" s="117">
        <v>23000</v>
      </c>
      <c r="E276" s="117">
        <v>0</v>
      </c>
      <c r="F276" s="117">
        <v>0</v>
      </c>
      <c r="G276" s="117">
        <v>0</v>
      </c>
    </row>
    <row r="277" spans="1:7" ht="25.5" x14ac:dyDescent="0.25">
      <c r="A277" s="68" t="s">
        <v>170</v>
      </c>
      <c r="B277" s="55" t="s">
        <v>14</v>
      </c>
      <c r="C277" s="118">
        <v>2392.3200000000002</v>
      </c>
      <c r="D277" s="75">
        <v>23000</v>
      </c>
      <c r="E277" s="75">
        <v>0</v>
      </c>
      <c r="F277" s="75">
        <v>0</v>
      </c>
      <c r="G277" s="75">
        <v>0</v>
      </c>
    </row>
    <row r="278" spans="1:7" ht="38.25" x14ac:dyDescent="0.25">
      <c r="A278" s="68" t="s">
        <v>171</v>
      </c>
      <c r="B278" s="55" t="s">
        <v>29</v>
      </c>
      <c r="C278" s="118">
        <v>2392.3200000000002</v>
      </c>
      <c r="D278" s="75">
        <v>23000</v>
      </c>
      <c r="E278" s="75">
        <v>0</v>
      </c>
      <c r="F278" s="75">
        <v>0</v>
      </c>
      <c r="G278" s="75">
        <v>0</v>
      </c>
    </row>
    <row r="279" spans="1:7" ht="25.5" x14ac:dyDescent="0.25">
      <c r="A279" s="64" t="s">
        <v>214</v>
      </c>
      <c r="B279" s="65" t="s">
        <v>215</v>
      </c>
      <c r="C279" s="110">
        <v>0</v>
      </c>
      <c r="D279" s="110">
        <v>0</v>
      </c>
      <c r="E279" s="110">
        <v>180000</v>
      </c>
      <c r="F279" s="110">
        <v>0</v>
      </c>
      <c r="G279" s="110">
        <v>0</v>
      </c>
    </row>
    <row r="280" spans="1:7" x14ac:dyDescent="0.25">
      <c r="A280" s="66" t="s">
        <v>117</v>
      </c>
      <c r="B280" s="67" t="s">
        <v>118</v>
      </c>
      <c r="C280" s="116">
        <v>0</v>
      </c>
      <c r="D280" s="117">
        <v>0</v>
      </c>
      <c r="E280" s="117">
        <v>180000</v>
      </c>
      <c r="F280" s="117">
        <v>0</v>
      </c>
      <c r="G280" s="117">
        <v>0</v>
      </c>
    </row>
    <row r="281" spans="1:7" ht="25.5" x14ac:dyDescent="0.25">
      <c r="A281" s="68" t="s">
        <v>170</v>
      </c>
      <c r="B281" s="55" t="s">
        <v>14</v>
      </c>
      <c r="C281" s="118">
        <v>0</v>
      </c>
      <c r="D281" s="75">
        <v>0</v>
      </c>
      <c r="E281" s="75">
        <v>180000</v>
      </c>
      <c r="F281" s="75">
        <v>0</v>
      </c>
      <c r="G281" s="75">
        <v>0</v>
      </c>
    </row>
    <row r="282" spans="1:7" ht="38.25" x14ac:dyDescent="0.25">
      <c r="A282" s="68" t="s">
        <v>171</v>
      </c>
      <c r="B282" s="55" t="s">
        <v>29</v>
      </c>
      <c r="C282" s="118">
        <v>0</v>
      </c>
      <c r="D282" s="75">
        <v>0</v>
      </c>
      <c r="E282" s="75">
        <v>180000</v>
      </c>
      <c r="F282" s="75">
        <v>0</v>
      </c>
      <c r="G282" s="75">
        <v>0</v>
      </c>
    </row>
    <row r="283" spans="1:7" ht="38.25" x14ac:dyDescent="0.25">
      <c r="A283" s="64" t="s">
        <v>216</v>
      </c>
      <c r="B283" s="65" t="s">
        <v>217</v>
      </c>
      <c r="C283" s="110">
        <v>37326.99</v>
      </c>
      <c r="D283" s="110">
        <v>389500</v>
      </c>
      <c r="E283" s="110">
        <v>754100</v>
      </c>
      <c r="F283" s="110">
        <v>669000</v>
      </c>
      <c r="G283" s="110">
        <v>372000</v>
      </c>
    </row>
    <row r="284" spans="1:7" ht="51" x14ac:dyDescent="0.25">
      <c r="A284" s="64" t="s">
        <v>218</v>
      </c>
      <c r="B284" s="65" t="s">
        <v>219</v>
      </c>
      <c r="C284" s="110">
        <v>20905.169999999998</v>
      </c>
      <c r="D284" s="110">
        <v>327000</v>
      </c>
      <c r="E284" s="110">
        <v>691600</v>
      </c>
      <c r="F284" s="110">
        <v>620000</v>
      </c>
      <c r="G284" s="110">
        <v>320000</v>
      </c>
    </row>
    <row r="285" spans="1:7" ht="25.5" x14ac:dyDescent="0.25">
      <c r="A285" s="66" t="s">
        <v>115</v>
      </c>
      <c r="B285" s="67" t="s">
        <v>116</v>
      </c>
      <c r="C285" s="117">
        <v>20905.169999999998</v>
      </c>
      <c r="D285" s="117">
        <v>307000</v>
      </c>
      <c r="E285" s="117">
        <v>17000</v>
      </c>
      <c r="F285" s="117">
        <v>600000</v>
      </c>
      <c r="G285" s="117">
        <v>300000</v>
      </c>
    </row>
    <row r="286" spans="1:7" x14ac:dyDescent="0.25">
      <c r="A286" s="68" t="s">
        <v>125</v>
      </c>
      <c r="B286" s="83" t="s">
        <v>12</v>
      </c>
      <c r="C286" s="118">
        <v>20905.169999999998</v>
      </c>
      <c r="D286" s="118">
        <v>307000</v>
      </c>
      <c r="E286" s="118">
        <v>17000</v>
      </c>
      <c r="F286" s="118">
        <v>600000</v>
      </c>
      <c r="G286" s="118">
        <v>300000</v>
      </c>
    </row>
    <row r="287" spans="1:7" x14ac:dyDescent="0.25">
      <c r="A287" s="68" t="s">
        <v>126</v>
      </c>
      <c r="B287" s="83" t="s">
        <v>24</v>
      </c>
      <c r="C287" s="118">
        <v>20905.169999999998</v>
      </c>
      <c r="D287" s="118">
        <v>307000</v>
      </c>
      <c r="E287" s="118">
        <v>17000</v>
      </c>
      <c r="F287" s="118">
        <v>600000</v>
      </c>
      <c r="G287" s="118">
        <v>300000</v>
      </c>
    </row>
    <row r="288" spans="1:7" x14ac:dyDescent="0.25">
      <c r="A288" s="66" t="s">
        <v>117</v>
      </c>
      <c r="B288" s="67" t="s">
        <v>118</v>
      </c>
      <c r="C288" s="117">
        <v>0</v>
      </c>
      <c r="D288" s="117">
        <v>0</v>
      </c>
      <c r="E288" s="117">
        <v>674600</v>
      </c>
      <c r="F288" s="117">
        <v>0</v>
      </c>
      <c r="G288" s="117">
        <v>0</v>
      </c>
    </row>
    <row r="289" spans="1:7" ht="25.5" x14ac:dyDescent="0.25">
      <c r="A289" s="68" t="s">
        <v>170</v>
      </c>
      <c r="B289" s="55" t="s">
        <v>14</v>
      </c>
      <c r="C289" s="75">
        <v>0</v>
      </c>
      <c r="D289" s="75">
        <v>0</v>
      </c>
      <c r="E289" s="75">
        <v>674600</v>
      </c>
      <c r="F289" s="75">
        <v>0</v>
      </c>
      <c r="G289" s="75">
        <v>0</v>
      </c>
    </row>
    <row r="290" spans="1:7" ht="25.5" x14ac:dyDescent="0.25">
      <c r="A290" s="68" t="s">
        <v>220</v>
      </c>
      <c r="B290" s="55" t="s">
        <v>75</v>
      </c>
      <c r="C290" s="75">
        <v>0</v>
      </c>
      <c r="D290" s="75">
        <v>0</v>
      </c>
      <c r="E290" s="75">
        <v>674600</v>
      </c>
      <c r="F290" s="75">
        <v>0</v>
      </c>
      <c r="G290" s="75">
        <v>0</v>
      </c>
    </row>
    <row r="291" spans="1:7" ht="38.25" x14ac:dyDescent="0.25">
      <c r="A291" s="66" t="s">
        <v>162</v>
      </c>
      <c r="B291" s="67" t="s">
        <v>163</v>
      </c>
      <c r="C291" s="116">
        <v>0</v>
      </c>
      <c r="D291" s="117">
        <v>20000</v>
      </c>
      <c r="E291" s="117">
        <v>0</v>
      </c>
      <c r="F291" s="117">
        <v>20000</v>
      </c>
      <c r="G291" s="117">
        <v>20000</v>
      </c>
    </row>
    <row r="292" spans="1:7" ht="25.5" x14ac:dyDescent="0.25">
      <c r="A292" s="68" t="s">
        <v>170</v>
      </c>
      <c r="B292" s="55" t="s">
        <v>14</v>
      </c>
      <c r="C292" s="75">
        <v>0</v>
      </c>
      <c r="D292" s="75">
        <v>20000</v>
      </c>
      <c r="E292" s="75">
        <v>0</v>
      </c>
      <c r="F292" s="75">
        <v>20000</v>
      </c>
      <c r="G292" s="75">
        <v>20000</v>
      </c>
    </row>
    <row r="293" spans="1:7" ht="38.25" x14ac:dyDescent="0.25">
      <c r="A293" s="68" t="s">
        <v>171</v>
      </c>
      <c r="B293" s="55" t="s">
        <v>29</v>
      </c>
      <c r="C293" s="75">
        <v>0</v>
      </c>
      <c r="D293" s="75">
        <v>20000</v>
      </c>
      <c r="E293" s="75">
        <v>0</v>
      </c>
      <c r="F293" s="75">
        <v>20000</v>
      </c>
      <c r="G293" s="75">
        <v>20000</v>
      </c>
    </row>
    <row r="294" spans="1:7" ht="25.5" x14ac:dyDescent="0.25">
      <c r="A294" s="64" t="s">
        <v>221</v>
      </c>
      <c r="B294" s="65" t="s">
        <v>222</v>
      </c>
      <c r="C294" s="110">
        <v>5247.52</v>
      </c>
      <c r="D294" s="110">
        <v>30000</v>
      </c>
      <c r="E294" s="110">
        <v>30000</v>
      </c>
      <c r="F294" s="110">
        <v>17000</v>
      </c>
      <c r="G294" s="110">
        <v>20000</v>
      </c>
    </row>
    <row r="295" spans="1:7" ht="25.5" x14ac:dyDescent="0.25">
      <c r="A295" s="66" t="s">
        <v>115</v>
      </c>
      <c r="B295" s="67" t="s">
        <v>116</v>
      </c>
      <c r="C295" s="117">
        <v>5247.52</v>
      </c>
      <c r="D295" s="117">
        <v>30000</v>
      </c>
      <c r="E295" s="117">
        <v>30000</v>
      </c>
      <c r="F295" s="117">
        <v>17000</v>
      </c>
      <c r="G295" s="117">
        <v>20000</v>
      </c>
    </row>
    <row r="296" spans="1:7" x14ac:dyDescent="0.25">
      <c r="A296" s="68" t="s">
        <v>125</v>
      </c>
      <c r="B296" s="55" t="s">
        <v>12</v>
      </c>
      <c r="C296" s="75">
        <v>5247.52</v>
      </c>
      <c r="D296" s="75">
        <v>30000</v>
      </c>
      <c r="E296" s="75">
        <v>30000</v>
      </c>
      <c r="F296" s="75">
        <v>17000</v>
      </c>
      <c r="G296" s="75">
        <v>20000</v>
      </c>
    </row>
    <row r="297" spans="1:7" x14ac:dyDescent="0.25">
      <c r="A297" s="68" t="s">
        <v>126</v>
      </c>
      <c r="B297" s="55" t="s">
        <v>24</v>
      </c>
      <c r="C297" s="75">
        <v>5247.52</v>
      </c>
      <c r="D297" s="75">
        <v>15000</v>
      </c>
      <c r="E297" s="75">
        <v>15000</v>
      </c>
      <c r="F297" s="75">
        <v>0</v>
      </c>
      <c r="G297" s="75">
        <v>0</v>
      </c>
    </row>
    <row r="298" spans="1:7" x14ac:dyDescent="0.25">
      <c r="A298" s="68" t="s">
        <v>133</v>
      </c>
      <c r="B298" s="55" t="s">
        <v>74</v>
      </c>
      <c r="C298" s="75">
        <v>0</v>
      </c>
      <c r="D298" s="75">
        <v>15000</v>
      </c>
      <c r="E298" s="75">
        <v>15000</v>
      </c>
      <c r="F298" s="75">
        <v>17000</v>
      </c>
      <c r="G298" s="75">
        <v>20000</v>
      </c>
    </row>
    <row r="299" spans="1:7" x14ac:dyDescent="0.25">
      <c r="A299" s="64" t="s">
        <v>223</v>
      </c>
      <c r="B299" s="65" t="s">
        <v>224</v>
      </c>
      <c r="C299" s="110">
        <v>0</v>
      </c>
      <c r="D299" s="110">
        <v>10500</v>
      </c>
      <c r="E299" s="110">
        <v>10500</v>
      </c>
      <c r="F299" s="110">
        <v>10000</v>
      </c>
      <c r="G299" s="110">
        <v>10000</v>
      </c>
    </row>
    <row r="300" spans="1:7" ht="25.5" x14ac:dyDescent="0.25">
      <c r="A300" s="66" t="s">
        <v>115</v>
      </c>
      <c r="B300" s="67" t="s">
        <v>116</v>
      </c>
      <c r="C300" s="117">
        <v>0</v>
      </c>
      <c r="D300" s="117">
        <v>10500</v>
      </c>
      <c r="E300" s="117">
        <v>10500</v>
      </c>
      <c r="F300" s="117">
        <v>10000</v>
      </c>
      <c r="G300" s="117">
        <v>10000</v>
      </c>
    </row>
    <row r="301" spans="1:7" x14ac:dyDescent="0.25">
      <c r="A301" s="68" t="s">
        <v>125</v>
      </c>
      <c r="B301" s="55" t="s">
        <v>12</v>
      </c>
      <c r="C301" s="75">
        <v>0</v>
      </c>
      <c r="D301" s="75">
        <v>10500</v>
      </c>
      <c r="E301" s="75">
        <v>10500</v>
      </c>
      <c r="F301" s="75">
        <v>10000</v>
      </c>
      <c r="G301" s="75">
        <v>10000</v>
      </c>
    </row>
    <row r="302" spans="1:7" x14ac:dyDescent="0.25">
      <c r="A302" s="68" t="s">
        <v>126</v>
      </c>
      <c r="B302" s="55" t="s">
        <v>24</v>
      </c>
      <c r="C302" s="75">
        <v>0</v>
      </c>
      <c r="D302" s="75">
        <v>10500</v>
      </c>
      <c r="E302" s="75">
        <v>10500</v>
      </c>
      <c r="F302" s="75">
        <v>10000</v>
      </c>
      <c r="G302" s="75">
        <v>10000</v>
      </c>
    </row>
    <row r="303" spans="1:7" ht="25.5" x14ac:dyDescent="0.25">
      <c r="A303" s="64" t="s">
        <v>225</v>
      </c>
      <c r="B303" s="65" t="s">
        <v>226</v>
      </c>
      <c r="C303" s="110">
        <v>847.83</v>
      </c>
      <c r="D303" s="110">
        <v>13500</v>
      </c>
      <c r="E303" s="110">
        <v>13500</v>
      </c>
      <c r="F303" s="110">
        <v>13500</v>
      </c>
      <c r="G303" s="110">
        <v>13500</v>
      </c>
    </row>
    <row r="304" spans="1:7" ht="25.5" x14ac:dyDescent="0.25">
      <c r="A304" s="66" t="s">
        <v>115</v>
      </c>
      <c r="B304" s="67" t="s">
        <v>116</v>
      </c>
      <c r="C304" s="116">
        <v>847.83</v>
      </c>
      <c r="D304" s="117">
        <v>13500</v>
      </c>
      <c r="E304" s="117">
        <v>500</v>
      </c>
      <c r="F304" s="117">
        <v>500</v>
      </c>
      <c r="G304" s="117">
        <v>500</v>
      </c>
    </row>
    <row r="305" spans="1:7" x14ac:dyDescent="0.25">
      <c r="A305" s="68" t="s">
        <v>125</v>
      </c>
      <c r="B305" s="55" t="s">
        <v>12</v>
      </c>
      <c r="C305" s="118">
        <v>847.83</v>
      </c>
      <c r="D305" s="75">
        <v>500</v>
      </c>
      <c r="E305" s="75">
        <v>500</v>
      </c>
      <c r="F305" s="75">
        <v>500</v>
      </c>
      <c r="G305" s="75">
        <v>500</v>
      </c>
    </row>
    <row r="306" spans="1:7" x14ac:dyDescent="0.25">
      <c r="A306" s="68" t="s">
        <v>126</v>
      </c>
      <c r="B306" s="55" t="s">
        <v>24</v>
      </c>
      <c r="C306" s="118">
        <v>847.83</v>
      </c>
      <c r="D306" s="75">
        <v>500</v>
      </c>
      <c r="E306" s="75">
        <v>500</v>
      </c>
      <c r="F306" s="75">
        <v>500</v>
      </c>
      <c r="G306" s="75">
        <v>500</v>
      </c>
    </row>
    <row r="307" spans="1:7" ht="25.5" x14ac:dyDescent="0.25">
      <c r="A307" s="68" t="s">
        <v>170</v>
      </c>
      <c r="B307" s="55" t="s">
        <v>14</v>
      </c>
      <c r="C307" s="75">
        <v>0</v>
      </c>
      <c r="D307" s="75">
        <v>13000</v>
      </c>
      <c r="E307" s="75">
        <v>0</v>
      </c>
      <c r="F307" s="75">
        <v>0</v>
      </c>
      <c r="G307" s="75">
        <v>0</v>
      </c>
    </row>
    <row r="308" spans="1:7" ht="38.25" x14ac:dyDescent="0.25">
      <c r="A308" s="68" t="s">
        <v>171</v>
      </c>
      <c r="B308" s="55" t="s">
        <v>29</v>
      </c>
      <c r="C308" s="75">
        <v>0</v>
      </c>
      <c r="D308" s="75">
        <v>13000</v>
      </c>
      <c r="E308" s="75">
        <v>0</v>
      </c>
      <c r="F308" s="75">
        <v>0</v>
      </c>
      <c r="G308" s="75">
        <v>0</v>
      </c>
    </row>
    <row r="309" spans="1:7" x14ac:dyDescent="0.25">
      <c r="A309" s="66" t="s">
        <v>117</v>
      </c>
      <c r="B309" s="67" t="s">
        <v>118</v>
      </c>
      <c r="C309" s="117">
        <v>0</v>
      </c>
      <c r="D309" s="117">
        <v>0</v>
      </c>
      <c r="E309" s="117">
        <v>13000</v>
      </c>
      <c r="F309" s="117">
        <v>13000</v>
      </c>
      <c r="G309" s="117">
        <v>13000</v>
      </c>
    </row>
    <row r="310" spans="1:7" ht="25.5" x14ac:dyDescent="0.25">
      <c r="A310" s="68" t="s">
        <v>170</v>
      </c>
      <c r="B310" s="55" t="s">
        <v>14</v>
      </c>
      <c r="C310" s="75">
        <v>0</v>
      </c>
      <c r="D310" s="75">
        <v>0</v>
      </c>
      <c r="E310" s="75">
        <v>13000</v>
      </c>
      <c r="F310" s="75">
        <v>13000</v>
      </c>
      <c r="G310" s="75">
        <v>13000</v>
      </c>
    </row>
    <row r="311" spans="1:7" ht="38.25" x14ac:dyDescent="0.25">
      <c r="A311" s="68" t="s">
        <v>171</v>
      </c>
      <c r="B311" s="55" t="s">
        <v>29</v>
      </c>
      <c r="C311" s="75">
        <v>0</v>
      </c>
      <c r="D311" s="75">
        <v>0</v>
      </c>
      <c r="E311" s="75">
        <v>13000</v>
      </c>
      <c r="F311" s="75">
        <v>13000</v>
      </c>
      <c r="G311" s="75">
        <v>13000</v>
      </c>
    </row>
    <row r="312" spans="1:7" ht="38.25" x14ac:dyDescent="0.25">
      <c r="A312" s="85" t="s">
        <v>290</v>
      </c>
      <c r="B312" s="86" t="s">
        <v>291</v>
      </c>
      <c r="C312" s="119">
        <v>3826.66</v>
      </c>
      <c r="D312" s="119">
        <v>0</v>
      </c>
      <c r="E312" s="119">
        <v>0</v>
      </c>
      <c r="F312" s="119">
        <v>0</v>
      </c>
      <c r="G312" s="119">
        <v>0</v>
      </c>
    </row>
    <row r="313" spans="1:7" ht="25.5" x14ac:dyDescent="0.25">
      <c r="A313" s="82" t="s">
        <v>286</v>
      </c>
      <c r="B313" s="84" t="s">
        <v>116</v>
      </c>
      <c r="C313" s="116">
        <v>3826.66</v>
      </c>
      <c r="D313" s="116">
        <v>0</v>
      </c>
      <c r="E313" s="116">
        <v>0</v>
      </c>
      <c r="F313" s="116">
        <v>0</v>
      </c>
      <c r="G313" s="116">
        <v>0</v>
      </c>
    </row>
    <row r="314" spans="1:7" x14ac:dyDescent="0.25">
      <c r="A314" s="81" t="s">
        <v>125</v>
      </c>
      <c r="B314" s="83" t="s">
        <v>12</v>
      </c>
      <c r="C314" s="75">
        <v>3826.66</v>
      </c>
      <c r="D314" s="116">
        <v>0</v>
      </c>
      <c r="E314" s="116">
        <v>0</v>
      </c>
      <c r="F314" s="116">
        <v>0</v>
      </c>
      <c r="G314" s="116">
        <v>0</v>
      </c>
    </row>
    <row r="315" spans="1:7" x14ac:dyDescent="0.25">
      <c r="A315" s="81" t="s">
        <v>126</v>
      </c>
      <c r="B315" s="83" t="s">
        <v>24</v>
      </c>
      <c r="C315" s="75">
        <v>3826.66</v>
      </c>
      <c r="D315" s="75">
        <v>0</v>
      </c>
      <c r="E315" s="75">
        <v>0</v>
      </c>
      <c r="F315" s="75">
        <v>0</v>
      </c>
      <c r="G315" s="75">
        <v>0</v>
      </c>
    </row>
    <row r="316" spans="1:7" ht="76.5" x14ac:dyDescent="0.25">
      <c r="A316" s="64" t="s">
        <v>227</v>
      </c>
      <c r="B316" s="65" t="s">
        <v>228</v>
      </c>
      <c r="C316" s="110">
        <v>0</v>
      </c>
      <c r="D316" s="110">
        <v>8500</v>
      </c>
      <c r="E316" s="110">
        <v>8500</v>
      </c>
      <c r="F316" s="110">
        <v>8500</v>
      </c>
      <c r="G316" s="110">
        <v>8500</v>
      </c>
    </row>
    <row r="317" spans="1:7" ht="25.5" x14ac:dyDescent="0.25">
      <c r="A317" s="66" t="s">
        <v>115</v>
      </c>
      <c r="B317" s="67" t="s">
        <v>116</v>
      </c>
      <c r="C317" s="117">
        <v>0</v>
      </c>
      <c r="D317" s="117">
        <v>8500</v>
      </c>
      <c r="E317" s="117">
        <v>8500</v>
      </c>
      <c r="F317" s="117">
        <v>8500</v>
      </c>
      <c r="G317" s="117">
        <v>8500</v>
      </c>
    </row>
    <row r="318" spans="1:7" x14ac:dyDescent="0.25">
      <c r="A318" s="68" t="s">
        <v>125</v>
      </c>
      <c r="B318" s="55" t="s">
        <v>12</v>
      </c>
      <c r="C318" s="75">
        <v>0</v>
      </c>
      <c r="D318" s="75">
        <v>8500</v>
      </c>
      <c r="E318" s="75">
        <v>8500</v>
      </c>
      <c r="F318" s="75">
        <v>8500</v>
      </c>
      <c r="G318" s="75">
        <v>8500</v>
      </c>
    </row>
    <row r="319" spans="1:7" x14ac:dyDescent="0.25">
      <c r="A319" s="68" t="s">
        <v>126</v>
      </c>
      <c r="B319" s="55" t="s">
        <v>24</v>
      </c>
      <c r="C319" s="75">
        <v>0</v>
      </c>
      <c r="D319" s="75">
        <v>8500</v>
      </c>
      <c r="E319" s="75">
        <v>8500</v>
      </c>
      <c r="F319" s="75">
        <v>8500</v>
      </c>
      <c r="G319" s="75">
        <v>8500</v>
      </c>
    </row>
    <row r="320" spans="1:7" ht="25.5" x14ac:dyDescent="0.25">
      <c r="A320" s="85" t="s">
        <v>322</v>
      </c>
      <c r="B320" s="86" t="s">
        <v>323</v>
      </c>
      <c r="C320" s="119">
        <v>6499.79</v>
      </c>
      <c r="D320" s="119">
        <v>0</v>
      </c>
      <c r="E320" s="119">
        <v>0</v>
      </c>
      <c r="F320" s="119">
        <v>0</v>
      </c>
      <c r="G320" s="119">
        <v>0</v>
      </c>
    </row>
    <row r="321" spans="1:7" ht="25.5" x14ac:dyDescent="0.25">
      <c r="A321" s="82" t="s">
        <v>286</v>
      </c>
      <c r="B321" s="84" t="s">
        <v>116</v>
      </c>
      <c r="C321" s="116">
        <v>6499.79</v>
      </c>
      <c r="D321" s="116">
        <v>0</v>
      </c>
      <c r="E321" s="116">
        <v>0</v>
      </c>
      <c r="F321" s="116">
        <v>0</v>
      </c>
      <c r="G321" s="116">
        <v>0</v>
      </c>
    </row>
    <row r="322" spans="1:7" x14ac:dyDescent="0.25">
      <c r="A322" s="81" t="s">
        <v>125</v>
      </c>
      <c r="B322" s="83" t="s">
        <v>12</v>
      </c>
      <c r="C322" s="118">
        <v>6499.79</v>
      </c>
      <c r="D322" s="118">
        <v>0</v>
      </c>
      <c r="E322" s="118">
        <v>0</v>
      </c>
      <c r="F322" s="118">
        <v>0</v>
      </c>
      <c r="G322" s="118">
        <v>0</v>
      </c>
    </row>
    <row r="323" spans="1:7" ht="25.5" x14ac:dyDescent="0.25">
      <c r="A323" s="68" t="s">
        <v>250</v>
      </c>
      <c r="B323" s="55" t="s">
        <v>72</v>
      </c>
      <c r="C323" s="75">
        <v>6499.79</v>
      </c>
      <c r="D323" s="75">
        <v>0</v>
      </c>
      <c r="E323" s="75">
        <v>0</v>
      </c>
      <c r="F323" s="75">
        <v>0</v>
      </c>
      <c r="G323" s="75">
        <v>0</v>
      </c>
    </row>
    <row r="324" spans="1:7" ht="51" x14ac:dyDescent="0.25">
      <c r="A324" s="64" t="s">
        <v>229</v>
      </c>
      <c r="B324" s="65" t="s">
        <v>230</v>
      </c>
      <c r="C324" s="110">
        <f>SUM(C325,C333,C337)</f>
        <v>12142.7</v>
      </c>
      <c r="D324" s="110">
        <v>54180</v>
      </c>
      <c r="E324" s="110">
        <v>151000</v>
      </c>
      <c r="F324" s="110">
        <v>192000</v>
      </c>
      <c r="G324" s="110">
        <v>182000</v>
      </c>
    </row>
    <row r="325" spans="1:7" ht="25.5" x14ac:dyDescent="0.25">
      <c r="A325" s="64" t="s">
        <v>231</v>
      </c>
      <c r="B325" s="65" t="s">
        <v>232</v>
      </c>
      <c r="C325" s="110">
        <v>8923.1200000000008</v>
      </c>
      <c r="D325" s="110">
        <v>39180</v>
      </c>
      <c r="E325" s="110">
        <v>114000</v>
      </c>
      <c r="F325" s="110">
        <v>155000</v>
      </c>
      <c r="G325" s="110">
        <v>145000</v>
      </c>
    </row>
    <row r="326" spans="1:7" ht="25.5" x14ac:dyDescent="0.25">
      <c r="A326" s="66" t="s">
        <v>115</v>
      </c>
      <c r="B326" s="67" t="s">
        <v>116</v>
      </c>
      <c r="C326" s="116">
        <v>8923.1200000000008</v>
      </c>
      <c r="D326" s="117">
        <v>39180</v>
      </c>
      <c r="E326" s="117">
        <v>5000</v>
      </c>
      <c r="F326" s="117">
        <v>5000</v>
      </c>
      <c r="G326" s="117">
        <v>5000</v>
      </c>
    </row>
    <row r="327" spans="1:7" x14ac:dyDescent="0.25">
      <c r="A327" s="68" t="s">
        <v>125</v>
      </c>
      <c r="B327" s="55" t="s">
        <v>12</v>
      </c>
      <c r="C327" s="118">
        <v>8923.1200000000008</v>
      </c>
      <c r="D327" s="75">
        <v>39180</v>
      </c>
      <c r="E327" s="75">
        <v>5000</v>
      </c>
      <c r="F327" s="75">
        <v>5000</v>
      </c>
      <c r="G327" s="75">
        <v>5000</v>
      </c>
    </row>
    <row r="328" spans="1:7" x14ac:dyDescent="0.25">
      <c r="A328" s="68" t="s">
        <v>126</v>
      </c>
      <c r="B328" s="55" t="s">
        <v>24</v>
      </c>
      <c r="C328" s="75">
        <v>6582.38</v>
      </c>
      <c r="D328" s="75">
        <v>37680</v>
      </c>
      <c r="E328" s="75">
        <v>1500</v>
      </c>
      <c r="F328" s="75">
        <v>1500</v>
      </c>
      <c r="G328" s="75">
        <v>1500</v>
      </c>
    </row>
    <row r="329" spans="1:7" x14ac:dyDescent="0.25">
      <c r="A329" s="68" t="s">
        <v>133</v>
      </c>
      <c r="B329" s="55" t="s">
        <v>74</v>
      </c>
      <c r="C329" s="75">
        <v>2340.7199999999998</v>
      </c>
      <c r="D329" s="75">
        <v>1500</v>
      </c>
      <c r="E329" s="75">
        <v>3500</v>
      </c>
      <c r="F329" s="75">
        <v>3500</v>
      </c>
      <c r="G329" s="75">
        <v>3500</v>
      </c>
    </row>
    <row r="330" spans="1:7" x14ac:dyDescent="0.25">
      <c r="A330" s="66" t="s">
        <v>117</v>
      </c>
      <c r="B330" s="67" t="s">
        <v>118</v>
      </c>
      <c r="C330" s="117">
        <v>0</v>
      </c>
      <c r="D330" s="117">
        <v>0</v>
      </c>
      <c r="E330" s="117">
        <v>109000</v>
      </c>
      <c r="F330" s="117">
        <v>150000</v>
      </c>
      <c r="G330" s="117">
        <v>140000</v>
      </c>
    </row>
    <row r="331" spans="1:7" ht="25.5" x14ac:dyDescent="0.25">
      <c r="A331" s="68" t="s">
        <v>170</v>
      </c>
      <c r="B331" s="55" t="s">
        <v>14</v>
      </c>
      <c r="C331" s="75">
        <v>0</v>
      </c>
      <c r="D331" s="75">
        <v>0</v>
      </c>
      <c r="E331" s="75">
        <v>109000</v>
      </c>
      <c r="F331" s="75">
        <v>150000</v>
      </c>
      <c r="G331" s="75">
        <v>140000</v>
      </c>
    </row>
    <row r="332" spans="1:7" ht="25.5" x14ac:dyDescent="0.25">
      <c r="A332" s="68" t="s">
        <v>220</v>
      </c>
      <c r="B332" s="55" t="s">
        <v>75</v>
      </c>
      <c r="C332" s="75">
        <v>0</v>
      </c>
      <c r="D332" s="75">
        <v>0</v>
      </c>
      <c r="E332" s="75">
        <v>109000</v>
      </c>
      <c r="F332" s="75">
        <v>150000</v>
      </c>
      <c r="G332" s="75">
        <v>140000</v>
      </c>
    </row>
    <row r="333" spans="1:7" ht="25.5" x14ac:dyDescent="0.25">
      <c r="A333" s="64" t="s">
        <v>233</v>
      </c>
      <c r="B333" s="65" t="s">
        <v>234</v>
      </c>
      <c r="C333" s="110">
        <v>2555.9699999999998</v>
      </c>
      <c r="D333" s="110">
        <v>7000</v>
      </c>
      <c r="E333" s="110">
        <v>22000</v>
      </c>
      <c r="F333" s="110">
        <v>22000</v>
      </c>
      <c r="G333" s="110">
        <v>22000</v>
      </c>
    </row>
    <row r="334" spans="1:7" ht="25.5" x14ac:dyDescent="0.25">
      <c r="A334" s="66" t="s">
        <v>115</v>
      </c>
      <c r="B334" s="67" t="s">
        <v>116</v>
      </c>
      <c r="C334" s="116">
        <v>2555.9699999999998</v>
      </c>
      <c r="D334" s="117">
        <v>7000</v>
      </c>
      <c r="E334" s="117">
        <v>22000</v>
      </c>
      <c r="F334" s="117">
        <v>22000</v>
      </c>
      <c r="G334" s="117">
        <v>22000</v>
      </c>
    </row>
    <row r="335" spans="1:7" x14ac:dyDescent="0.25">
      <c r="A335" s="68" t="s">
        <v>125</v>
      </c>
      <c r="B335" s="55" t="s">
        <v>12</v>
      </c>
      <c r="C335" s="116">
        <v>2555.9699999999998</v>
      </c>
      <c r="D335" s="75">
        <v>7000</v>
      </c>
      <c r="E335" s="75">
        <v>22000</v>
      </c>
      <c r="F335" s="75">
        <v>22000</v>
      </c>
      <c r="G335" s="75">
        <v>22000</v>
      </c>
    </row>
    <row r="336" spans="1:7" x14ac:dyDescent="0.25">
      <c r="A336" s="68" t="s">
        <v>133</v>
      </c>
      <c r="B336" s="55" t="s">
        <v>74</v>
      </c>
      <c r="C336" s="116">
        <v>2555.9699999999998</v>
      </c>
      <c r="D336" s="75">
        <v>7000</v>
      </c>
      <c r="E336" s="75">
        <v>22000</v>
      </c>
      <c r="F336" s="75">
        <v>22000</v>
      </c>
      <c r="G336" s="75">
        <v>22000</v>
      </c>
    </row>
    <row r="337" spans="1:7" ht="76.5" x14ac:dyDescent="0.25">
      <c r="A337" s="64" t="s">
        <v>235</v>
      </c>
      <c r="B337" s="65" t="s">
        <v>236</v>
      </c>
      <c r="C337" s="110">
        <v>663.61</v>
      </c>
      <c r="D337" s="110">
        <v>8000</v>
      </c>
      <c r="E337" s="110">
        <v>15000</v>
      </c>
      <c r="F337" s="110">
        <v>15000</v>
      </c>
      <c r="G337" s="110">
        <v>15000</v>
      </c>
    </row>
    <row r="338" spans="1:7" ht="25.5" x14ac:dyDescent="0.25">
      <c r="A338" s="66" t="s">
        <v>115</v>
      </c>
      <c r="B338" s="67" t="s">
        <v>116</v>
      </c>
      <c r="C338" s="116">
        <v>663.61</v>
      </c>
      <c r="D338" s="117">
        <v>8000</v>
      </c>
      <c r="E338" s="117">
        <v>0</v>
      </c>
      <c r="F338" s="117">
        <v>0</v>
      </c>
      <c r="G338" s="117">
        <v>0</v>
      </c>
    </row>
    <row r="339" spans="1:7" x14ac:dyDescent="0.25">
      <c r="A339" s="68" t="s">
        <v>125</v>
      </c>
      <c r="B339" s="55" t="s">
        <v>12</v>
      </c>
      <c r="C339" s="118">
        <v>663.61</v>
      </c>
      <c r="D339" s="75">
        <v>8000</v>
      </c>
      <c r="E339" s="75">
        <v>0</v>
      </c>
      <c r="F339" s="75">
        <v>0</v>
      </c>
      <c r="G339" s="75">
        <v>0</v>
      </c>
    </row>
    <row r="340" spans="1:7" x14ac:dyDescent="0.25">
      <c r="A340" s="68" t="s">
        <v>126</v>
      </c>
      <c r="B340" s="55" t="s">
        <v>24</v>
      </c>
      <c r="C340" s="118">
        <v>663.61</v>
      </c>
      <c r="D340" s="75">
        <v>8000</v>
      </c>
      <c r="E340" s="75">
        <v>0</v>
      </c>
      <c r="F340" s="75">
        <v>0</v>
      </c>
      <c r="G340" s="75">
        <v>0</v>
      </c>
    </row>
    <row r="341" spans="1:7" x14ac:dyDescent="0.25">
      <c r="A341" s="66" t="s">
        <v>117</v>
      </c>
      <c r="B341" s="67" t="s">
        <v>118</v>
      </c>
      <c r="C341" s="117">
        <v>0</v>
      </c>
      <c r="D341" s="117">
        <v>0</v>
      </c>
      <c r="E341" s="117">
        <v>15000</v>
      </c>
      <c r="F341" s="117">
        <v>15000</v>
      </c>
      <c r="G341" s="117">
        <v>15000</v>
      </c>
    </row>
    <row r="342" spans="1:7" x14ac:dyDescent="0.25">
      <c r="A342" s="68" t="s">
        <v>125</v>
      </c>
      <c r="B342" s="55" t="s">
        <v>12</v>
      </c>
      <c r="C342" s="75">
        <v>0</v>
      </c>
      <c r="D342" s="75">
        <v>0</v>
      </c>
      <c r="E342" s="75">
        <v>15000</v>
      </c>
      <c r="F342" s="75">
        <v>15000</v>
      </c>
      <c r="G342" s="75">
        <v>15000</v>
      </c>
    </row>
    <row r="343" spans="1:7" x14ac:dyDescent="0.25">
      <c r="A343" s="68" t="s">
        <v>126</v>
      </c>
      <c r="B343" s="55" t="s">
        <v>24</v>
      </c>
      <c r="C343" s="75">
        <v>0</v>
      </c>
      <c r="D343" s="75">
        <v>0</v>
      </c>
      <c r="E343" s="75">
        <v>15000</v>
      </c>
      <c r="F343" s="75">
        <v>15000</v>
      </c>
      <c r="G343" s="75">
        <v>15000</v>
      </c>
    </row>
    <row r="344" spans="1:7" ht="38.25" x14ac:dyDescent="0.25">
      <c r="A344" s="64" t="s">
        <v>237</v>
      </c>
      <c r="B344" s="65" t="s">
        <v>238</v>
      </c>
      <c r="C344" s="110">
        <v>105840.76</v>
      </c>
      <c r="D344" s="110">
        <v>126000</v>
      </c>
      <c r="E344" s="110">
        <v>342550</v>
      </c>
      <c r="F344" s="110">
        <v>195150</v>
      </c>
      <c r="G344" s="110">
        <v>213150</v>
      </c>
    </row>
    <row r="345" spans="1:7" ht="38.25" x14ac:dyDescent="0.25">
      <c r="A345" s="64" t="s">
        <v>239</v>
      </c>
      <c r="B345" s="65" t="s">
        <v>240</v>
      </c>
      <c r="C345" s="110">
        <v>105840.76</v>
      </c>
      <c r="D345" s="110">
        <v>126000</v>
      </c>
      <c r="E345" s="110">
        <v>180150</v>
      </c>
      <c r="F345" s="110">
        <v>195150</v>
      </c>
      <c r="G345" s="110">
        <v>213150</v>
      </c>
    </row>
    <row r="346" spans="1:7" x14ac:dyDescent="0.25">
      <c r="A346" s="66" t="s">
        <v>111</v>
      </c>
      <c r="B346" s="67" t="s">
        <v>112</v>
      </c>
      <c r="C346" s="117">
        <v>49085.8</v>
      </c>
      <c r="D346" s="117">
        <v>80572</v>
      </c>
      <c r="E346" s="117">
        <v>128900</v>
      </c>
      <c r="F346" s="117">
        <v>136900</v>
      </c>
      <c r="G346" s="117">
        <v>146900</v>
      </c>
    </row>
    <row r="347" spans="1:7" x14ac:dyDescent="0.25">
      <c r="A347" s="68" t="s">
        <v>125</v>
      </c>
      <c r="B347" s="55" t="s">
        <v>12</v>
      </c>
      <c r="C347" s="118">
        <f>SUM(C348:C350)</f>
        <v>49085.799999999996</v>
      </c>
      <c r="D347" s="75">
        <v>73359</v>
      </c>
      <c r="E347" s="75">
        <v>128900</v>
      </c>
      <c r="F347" s="75">
        <v>136900</v>
      </c>
      <c r="G347" s="75">
        <v>146900</v>
      </c>
    </row>
    <row r="348" spans="1:7" x14ac:dyDescent="0.25">
      <c r="A348" s="68" t="s">
        <v>128</v>
      </c>
      <c r="B348" s="55" t="s">
        <v>13</v>
      </c>
      <c r="C348" s="118">
        <v>47069.31</v>
      </c>
      <c r="D348" s="75">
        <v>73352</v>
      </c>
      <c r="E348" s="75">
        <v>119500</v>
      </c>
      <c r="F348" s="75">
        <v>127400</v>
      </c>
      <c r="G348" s="75">
        <v>137400</v>
      </c>
    </row>
    <row r="349" spans="1:7" x14ac:dyDescent="0.25">
      <c r="A349" s="68" t="s">
        <v>126</v>
      </c>
      <c r="B349" s="55" t="s">
        <v>24</v>
      </c>
      <c r="C349" s="75">
        <v>2016.49</v>
      </c>
      <c r="D349" s="75">
        <v>0</v>
      </c>
      <c r="E349" s="75">
        <v>9400</v>
      </c>
      <c r="F349" s="75">
        <v>9500</v>
      </c>
      <c r="G349" s="75">
        <v>9500</v>
      </c>
    </row>
    <row r="350" spans="1:7" x14ac:dyDescent="0.25">
      <c r="A350" s="68" t="s">
        <v>127</v>
      </c>
      <c r="B350" s="55" t="s">
        <v>71</v>
      </c>
      <c r="C350" s="75">
        <v>0</v>
      </c>
      <c r="D350" s="75">
        <v>7</v>
      </c>
      <c r="E350" s="75">
        <v>0</v>
      </c>
      <c r="F350" s="75">
        <v>0</v>
      </c>
      <c r="G350" s="75">
        <v>0</v>
      </c>
    </row>
    <row r="351" spans="1:7" ht="25.5" x14ac:dyDescent="0.25">
      <c r="A351" s="68" t="s">
        <v>170</v>
      </c>
      <c r="B351" s="55" t="s">
        <v>14</v>
      </c>
      <c r="C351" s="75">
        <v>0</v>
      </c>
      <c r="D351" s="75">
        <v>7213</v>
      </c>
      <c r="E351" s="75">
        <v>0</v>
      </c>
      <c r="F351" s="75">
        <v>0</v>
      </c>
      <c r="G351" s="75">
        <v>0</v>
      </c>
    </row>
    <row r="352" spans="1:7" ht="38.25" x14ac:dyDescent="0.25">
      <c r="A352" s="68" t="s">
        <v>171</v>
      </c>
      <c r="B352" s="55" t="s">
        <v>29</v>
      </c>
      <c r="C352" s="75">
        <v>0</v>
      </c>
      <c r="D352" s="75">
        <v>7213</v>
      </c>
      <c r="E352" s="75">
        <v>0</v>
      </c>
      <c r="F352" s="75">
        <v>0</v>
      </c>
      <c r="G352" s="75">
        <v>0</v>
      </c>
    </row>
    <row r="353" spans="1:7" ht="25.5" x14ac:dyDescent="0.25">
      <c r="A353" s="66" t="s">
        <v>160</v>
      </c>
      <c r="B353" s="67" t="s">
        <v>161</v>
      </c>
      <c r="C353" s="117">
        <v>27634.240000000002</v>
      </c>
      <c r="D353" s="117">
        <v>44446</v>
      </c>
      <c r="E353" s="117">
        <v>51000</v>
      </c>
      <c r="F353" s="117">
        <v>58000</v>
      </c>
      <c r="G353" s="117">
        <v>66000</v>
      </c>
    </row>
    <row r="354" spans="1:7" x14ac:dyDescent="0.25">
      <c r="A354" s="68" t="s">
        <v>125</v>
      </c>
      <c r="B354" s="55" t="s">
        <v>12</v>
      </c>
      <c r="C354" s="118">
        <f>SUM(C355:C357)</f>
        <v>27634.240000000002</v>
      </c>
      <c r="D354" s="75">
        <v>44446</v>
      </c>
      <c r="E354" s="75">
        <v>51000</v>
      </c>
      <c r="F354" s="75">
        <v>58000</v>
      </c>
      <c r="G354" s="75">
        <v>66000</v>
      </c>
    </row>
    <row r="355" spans="1:7" x14ac:dyDescent="0.25">
      <c r="A355" s="68" t="s">
        <v>128</v>
      </c>
      <c r="B355" s="55" t="s">
        <v>13</v>
      </c>
      <c r="C355" s="75">
        <v>4560.18</v>
      </c>
      <c r="D355" s="75">
        <v>9599</v>
      </c>
      <c r="E355" s="75">
        <v>11000</v>
      </c>
      <c r="F355" s="75">
        <v>10000</v>
      </c>
      <c r="G355" s="75">
        <v>13000</v>
      </c>
    </row>
    <row r="356" spans="1:7" x14ac:dyDescent="0.25">
      <c r="A356" s="68" t="s">
        <v>126</v>
      </c>
      <c r="B356" s="55" t="s">
        <v>24</v>
      </c>
      <c r="C356" s="75">
        <v>22394.57</v>
      </c>
      <c r="D356" s="75">
        <v>33526</v>
      </c>
      <c r="E356" s="75">
        <v>38750</v>
      </c>
      <c r="F356" s="75">
        <v>46000</v>
      </c>
      <c r="G356" s="75">
        <v>51000</v>
      </c>
    </row>
    <row r="357" spans="1:7" x14ac:dyDescent="0.25">
      <c r="A357" s="68" t="s">
        <v>127</v>
      </c>
      <c r="B357" s="55" t="s">
        <v>71</v>
      </c>
      <c r="C357" s="75">
        <v>679.49</v>
      </c>
      <c r="D357" s="75">
        <v>1321</v>
      </c>
      <c r="E357" s="75">
        <v>1250</v>
      </c>
      <c r="F357" s="75">
        <v>2000</v>
      </c>
      <c r="G357" s="75">
        <v>2000</v>
      </c>
    </row>
    <row r="358" spans="1:7" ht="25.5" x14ac:dyDescent="0.25">
      <c r="A358" s="66" t="s">
        <v>115</v>
      </c>
      <c r="B358" s="67" t="s">
        <v>116</v>
      </c>
      <c r="C358" s="117">
        <v>29120.71</v>
      </c>
      <c r="D358" s="117">
        <v>319</v>
      </c>
      <c r="E358" s="117">
        <v>250</v>
      </c>
      <c r="F358" s="117">
        <v>250</v>
      </c>
      <c r="G358" s="117">
        <v>250</v>
      </c>
    </row>
    <row r="359" spans="1:7" x14ac:dyDescent="0.25">
      <c r="A359" s="68" t="s">
        <v>125</v>
      </c>
      <c r="B359" s="55" t="s">
        <v>12</v>
      </c>
      <c r="C359" s="118">
        <v>29120.71</v>
      </c>
      <c r="D359" s="75">
        <v>319</v>
      </c>
      <c r="E359" s="75">
        <v>250</v>
      </c>
      <c r="F359" s="75">
        <v>250</v>
      </c>
      <c r="G359" s="75">
        <v>250</v>
      </c>
    </row>
    <row r="360" spans="1:7" x14ac:dyDescent="0.25">
      <c r="A360" s="68" t="s">
        <v>126</v>
      </c>
      <c r="B360" s="55" t="s">
        <v>24</v>
      </c>
      <c r="C360" s="118">
        <v>29120.71</v>
      </c>
      <c r="D360" s="75">
        <v>319</v>
      </c>
      <c r="E360" s="75">
        <v>250</v>
      </c>
      <c r="F360" s="75">
        <v>250</v>
      </c>
      <c r="G360" s="75">
        <v>250</v>
      </c>
    </row>
    <row r="361" spans="1:7" x14ac:dyDescent="0.25">
      <c r="A361" s="66" t="s">
        <v>119</v>
      </c>
      <c r="B361" s="67" t="s">
        <v>120</v>
      </c>
      <c r="C361" s="117">
        <v>0</v>
      </c>
      <c r="D361" s="117">
        <v>663</v>
      </c>
      <c r="E361" s="117">
        <v>0</v>
      </c>
      <c r="F361" s="117">
        <v>0</v>
      </c>
      <c r="G361" s="117">
        <v>0</v>
      </c>
    </row>
    <row r="362" spans="1:7" x14ac:dyDescent="0.25">
      <c r="A362" s="68" t="s">
        <v>125</v>
      </c>
      <c r="B362" s="55" t="s">
        <v>12</v>
      </c>
      <c r="C362" s="75">
        <v>0</v>
      </c>
      <c r="D362" s="75">
        <v>663</v>
      </c>
      <c r="E362" s="75">
        <v>0</v>
      </c>
      <c r="F362" s="75">
        <v>0</v>
      </c>
      <c r="G362" s="75">
        <v>0</v>
      </c>
    </row>
    <row r="363" spans="1:7" x14ac:dyDescent="0.25">
      <c r="A363" s="68" t="s">
        <v>126</v>
      </c>
      <c r="B363" s="55" t="s">
        <v>24</v>
      </c>
      <c r="C363" s="75">
        <v>0</v>
      </c>
      <c r="D363" s="75">
        <v>663</v>
      </c>
      <c r="E363" s="75">
        <v>0</v>
      </c>
      <c r="F363" s="75">
        <v>0</v>
      </c>
      <c r="G363" s="75">
        <v>0</v>
      </c>
    </row>
    <row r="364" spans="1:7" ht="38.25" x14ac:dyDescent="0.25">
      <c r="A364" s="64" t="s">
        <v>241</v>
      </c>
      <c r="B364" s="65" t="s">
        <v>242</v>
      </c>
      <c r="C364" s="110">
        <v>0</v>
      </c>
      <c r="D364" s="110">
        <v>0</v>
      </c>
      <c r="E364" s="110">
        <v>162400</v>
      </c>
      <c r="F364" s="110">
        <v>0</v>
      </c>
      <c r="G364" s="110">
        <v>0</v>
      </c>
    </row>
    <row r="365" spans="1:7" ht="25.5" x14ac:dyDescent="0.25">
      <c r="A365" s="66" t="s">
        <v>115</v>
      </c>
      <c r="B365" s="67" t="s">
        <v>116</v>
      </c>
      <c r="C365" s="117">
        <v>0</v>
      </c>
      <c r="D365" s="117">
        <v>0</v>
      </c>
      <c r="E365" s="117">
        <v>162400</v>
      </c>
      <c r="F365" s="117">
        <v>0</v>
      </c>
      <c r="G365" s="117">
        <v>0</v>
      </c>
    </row>
    <row r="366" spans="1:7" ht="25.5" x14ac:dyDescent="0.25">
      <c r="A366" s="68" t="s">
        <v>170</v>
      </c>
      <c r="B366" s="55" t="s">
        <v>14</v>
      </c>
      <c r="C366" s="75">
        <v>0</v>
      </c>
      <c r="D366" s="75">
        <v>0</v>
      </c>
      <c r="E366" s="75">
        <v>162400</v>
      </c>
      <c r="F366" s="75">
        <v>0</v>
      </c>
      <c r="G366" s="75">
        <v>0</v>
      </c>
    </row>
    <row r="367" spans="1:7" ht="25.5" x14ac:dyDescent="0.25">
      <c r="A367" s="68" t="s">
        <v>220</v>
      </c>
      <c r="B367" s="55" t="s">
        <v>75</v>
      </c>
      <c r="C367" s="75">
        <v>0</v>
      </c>
      <c r="D367" s="75">
        <v>0</v>
      </c>
      <c r="E367" s="75">
        <v>162400</v>
      </c>
      <c r="F367" s="75">
        <v>0</v>
      </c>
      <c r="G367" s="75">
        <v>0</v>
      </c>
    </row>
    <row r="368" spans="1:7" ht="25.5" x14ac:dyDescent="0.25">
      <c r="A368" s="64" t="s">
        <v>243</v>
      </c>
      <c r="B368" s="65" t="s">
        <v>244</v>
      </c>
      <c r="C368" s="110">
        <v>8894.08</v>
      </c>
      <c r="D368" s="110">
        <v>29700</v>
      </c>
      <c r="E368" s="110">
        <v>16100</v>
      </c>
      <c r="F368" s="110">
        <v>15800</v>
      </c>
      <c r="G368" s="110">
        <v>10800</v>
      </c>
    </row>
    <row r="369" spans="1:7" ht="38.25" x14ac:dyDescent="0.25">
      <c r="A369" s="64" t="s">
        <v>245</v>
      </c>
      <c r="B369" s="65" t="s">
        <v>246</v>
      </c>
      <c r="C369" s="110">
        <v>7558.92</v>
      </c>
      <c r="D369" s="110">
        <v>8000</v>
      </c>
      <c r="E369" s="110">
        <v>8000</v>
      </c>
      <c r="F369" s="110">
        <v>8000</v>
      </c>
      <c r="G369" s="110">
        <v>8000</v>
      </c>
    </row>
    <row r="370" spans="1:7" x14ac:dyDescent="0.25">
      <c r="A370" s="66" t="s">
        <v>111</v>
      </c>
      <c r="B370" s="67" t="s">
        <v>112</v>
      </c>
      <c r="C370" s="117">
        <v>0</v>
      </c>
      <c r="D370" s="117">
        <v>0</v>
      </c>
      <c r="E370" s="117">
        <v>8000</v>
      </c>
      <c r="F370" s="117">
        <v>8000</v>
      </c>
      <c r="G370" s="117">
        <v>8000</v>
      </c>
    </row>
    <row r="371" spans="1:7" x14ac:dyDescent="0.25">
      <c r="A371" s="68" t="s">
        <v>125</v>
      </c>
      <c r="B371" s="55" t="s">
        <v>12</v>
      </c>
      <c r="C371" s="75">
        <v>0</v>
      </c>
      <c r="D371" s="75">
        <v>0</v>
      </c>
      <c r="E371" s="75">
        <v>8000</v>
      </c>
      <c r="F371" s="75">
        <v>8000</v>
      </c>
      <c r="G371" s="75">
        <v>8000</v>
      </c>
    </row>
    <row r="372" spans="1:7" ht="38.25" x14ac:dyDescent="0.25">
      <c r="A372" s="68" t="s">
        <v>247</v>
      </c>
      <c r="B372" s="55" t="s">
        <v>73</v>
      </c>
      <c r="C372" s="75">
        <v>0</v>
      </c>
      <c r="D372" s="75">
        <v>0</v>
      </c>
      <c r="E372" s="75">
        <v>8000</v>
      </c>
      <c r="F372" s="75">
        <v>8000</v>
      </c>
      <c r="G372" s="75">
        <v>8000</v>
      </c>
    </row>
    <row r="373" spans="1:7" ht="25.5" x14ac:dyDescent="0.25">
      <c r="A373" s="66" t="s">
        <v>115</v>
      </c>
      <c r="B373" s="67" t="s">
        <v>116</v>
      </c>
      <c r="C373" s="117">
        <v>7558.92</v>
      </c>
      <c r="D373" s="117">
        <v>8000</v>
      </c>
      <c r="E373" s="117">
        <v>0</v>
      </c>
      <c r="F373" s="117">
        <v>0</v>
      </c>
      <c r="G373" s="117">
        <v>0</v>
      </c>
    </row>
    <row r="374" spans="1:7" x14ac:dyDescent="0.25">
      <c r="A374" s="68" t="s">
        <v>125</v>
      </c>
      <c r="B374" s="55" t="s">
        <v>12</v>
      </c>
      <c r="C374" s="118">
        <v>7558.92</v>
      </c>
      <c r="D374" s="75">
        <v>8000</v>
      </c>
      <c r="E374" s="75">
        <v>0</v>
      </c>
      <c r="F374" s="75">
        <v>0</v>
      </c>
      <c r="G374" s="75">
        <v>0</v>
      </c>
    </row>
    <row r="375" spans="1:7" x14ac:dyDescent="0.25">
      <c r="A375" s="68" t="s">
        <v>126</v>
      </c>
      <c r="B375" s="55" t="s">
        <v>24</v>
      </c>
      <c r="C375" s="75">
        <v>7558.92</v>
      </c>
      <c r="D375" s="75">
        <v>8000</v>
      </c>
      <c r="E375" s="75">
        <v>0</v>
      </c>
      <c r="F375" s="75">
        <v>0</v>
      </c>
      <c r="G375" s="75">
        <v>0</v>
      </c>
    </row>
    <row r="376" spans="1:7" ht="25.5" x14ac:dyDescent="0.25">
      <c r="A376" s="64" t="s">
        <v>248</v>
      </c>
      <c r="B376" s="65" t="s">
        <v>249</v>
      </c>
      <c r="C376" s="110">
        <v>1335.15</v>
      </c>
      <c r="D376" s="110">
        <v>2500</v>
      </c>
      <c r="E376" s="110">
        <v>8100</v>
      </c>
      <c r="F376" s="110">
        <v>7800</v>
      </c>
      <c r="G376" s="110">
        <v>2800</v>
      </c>
    </row>
    <row r="377" spans="1:7" ht="25.5" x14ac:dyDescent="0.25">
      <c r="A377" s="66" t="s">
        <v>115</v>
      </c>
      <c r="B377" s="67" t="s">
        <v>116</v>
      </c>
      <c r="C377" s="116">
        <v>1335.15</v>
      </c>
      <c r="D377" s="117">
        <v>2500</v>
      </c>
      <c r="E377" s="117">
        <v>8100</v>
      </c>
      <c r="F377" s="117">
        <v>7800</v>
      </c>
      <c r="G377" s="117">
        <v>2800</v>
      </c>
    </row>
    <row r="378" spans="1:7" x14ac:dyDescent="0.25">
      <c r="A378" s="68" t="s">
        <v>125</v>
      </c>
      <c r="B378" s="55" t="s">
        <v>12</v>
      </c>
      <c r="C378" s="118">
        <v>1335.15</v>
      </c>
      <c r="D378" s="75">
        <v>2500</v>
      </c>
      <c r="E378" s="75">
        <v>8100</v>
      </c>
      <c r="F378" s="75">
        <v>7800</v>
      </c>
      <c r="G378" s="75">
        <v>2800</v>
      </c>
    </row>
    <row r="379" spans="1:7" x14ac:dyDescent="0.25">
      <c r="A379" s="68" t="s">
        <v>126</v>
      </c>
      <c r="B379" s="55" t="s">
        <v>24</v>
      </c>
      <c r="C379" s="75">
        <v>0</v>
      </c>
      <c r="D379" s="75">
        <v>0</v>
      </c>
      <c r="E379" s="75">
        <v>300</v>
      </c>
      <c r="F379" s="75">
        <v>300</v>
      </c>
      <c r="G379" s="75">
        <v>300</v>
      </c>
    </row>
    <row r="380" spans="1:7" ht="25.5" x14ac:dyDescent="0.25">
      <c r="A380" s="68" t="s">
        <v>250</v>
      </c>
      <c r="B380" s="55" t="s">
        <v>72</v>
      </c>
      <c r="C380" s="75">
        <v>1335.15</v>
      </c>
      <c r="D380" s="75">
        <v>1500</v>
      </c>
      <c r="E380" s="75">
        <v>1800</v>
      </c>
      <c r="F380" s="75">
        <v>1500</v>
      </c>
      <c r="G380" s="75">
        <v>1500</v>
      </c>
    </row>
    <row r="381" spans="1:7" ht="38.25" x14ac:dyDescent="0.25">
      <c r="A381" s="68" t="s">
        <v>247</v>
      </c>
      <c r="B381" s="55" t="s">
        <v>73</v>
      </c>
      <c r="C381" s="75">
        <v>0</v>
      </c>
      <c r="D381" s="75">
        <v>1000</v>
      </c>
      <c r="E381" s="75">
        <v>6000</v>
      </c>
      <c r="F381" s="75">
        <v>6000</v>
      </c>
      <c r="G381" s="75">
        <v>1000</v>
      </c>
    </row>
    <row r="382" spans="1:7" ht="25.5" x14ac:dyDescent="0.25">
      <c r="A382" s="64" t="s">
        <v>251</v>
      </c>
      <c r="B382" s="65" t="s">
        <v>252</v>
      </c>
      <c r="C382" s="110">
        <v>0</v>
      </c>
      <c r="D382" s="110">
        <v>19200</v>
      </c>
      <c r="E382" s="110">
        <v>0</v>
      </c>
      <c r="F382" s="110">
        <v>0</v>
      </c>
      <c r="G382" s="110">
        <v>0</v>
      </c>
    </row>
    <row r="383" spans="1:7" ht="25.5" x14ac:dyDescent="0.25">
      <c r="A383" s="66" t="s">
        <v>115</v>
      </c>
      <c r="B383" s="67" t="s">
        <v>116</v>
      </c>
      <c r="C383" s="117">
        <v>0</v>
      </c>
      <c r="D383" s="117">
        <v>19200</v>
      </c>
      <c r="E383" s="117">
        <v>0</v>
      </c>
      <c r="F383" s="117">
        <v>0</v>
      </c>
      <c r="G383" s="117">
        <v>0</v>
      </c>
    </row>
    <row r="384" spans="1:7" ht="25.5" x14ac:dyDescent="0.25">
      <c r="A384" s="68" t="s">
        <v>170</v>
      </c>
      <c r="B384" s="55" t="s">
        <v>14</v>
      </c>
      <c r="C384" s="75">
        <v>0</v>
      </c>
      <c r="D384" s="75">
        <v>19200</v>
      </c>
      <c r="E384" s="75">
        <v>0</v>
      </c>
      <c r="F384" s="75">
        <v>0</v>
      </c>
      <c r="G384" s="75">
        <v>0</v>
      </c>
    </row>
    <row r="385" spans="1:7" ht="38.25" x14ac:dyDescent="0.25">
      <c r="A385" s="68" t="s">
        <v>171</v>
      </c>
      <c r="B385" s="55" t="s">
        <v>29</v>
      </c>
      <c r="C385" s="75">
        <v>0</v>
      </c>
      <c r="D385" s="75">
        <v>19200</v>
      </c>
      <c r="E385" s="75">
        <v>0</v>
      </c>
      <c r="F385" s="75">
        <v>0</v>
      </c>
      <c r="G385" s="75">
        <v>0</v>
      </c>
    </row>
    <row r="386" spans="1:7" ht="25.5" x14ac:dyDescent="0.25">
      <c r="A386" s="64" t="s">
        <v>253</v>
      </c>
      <c r="B386" s="65" t="s">
        <v>254</v>
      </c>
      <c r="C386" s="110">
        <v>9652.3799999999992</v>
      </c>
      <c r="D386" s="110">
        <v>14700</v>
      </c>
      <c r="E386" s="110">
        <v>15000</v>
      </c>
      <c r="F386" s="110">
        <v>15000</v>
      </c>
      <c r="G386" s="110">
        <v>15000</v>
      </c>
    </row>
    <row r="387" spans="1:7" ht="25.5" x14ac:dyDescent="0.25">
      <c r="A387" s="64" t="s">
        <v>255</v>
      </c>
      <c r="B387" s="65" t="s">
        <v>256</v>
      </c>
      <c r="C387" s="110">
        <v>1178.32</v>
      </c>
      <c r="D387" s="110">
        <v>3000</v>
      </c>
      <c r="E387" s="110">
        <v>3000</v>
      </c>
      <c r="F387" s="110">
        <v>3000</v>
      </c>
      <c r="G387" s="110">
        <v>3000</v>
      </c>
    </row>
    <row r="388" spans="1:7" ht="25.5" x14ac:dyDescent="0.25">
      <c r="A388" s="66" t="s">
        <v>115</v>
      </c>
      <c r="B388" s="67" t="s">
        <v>116</v>
      </c>
      <c r="C388" s="116">
        <v>1178.32</v>
      </c>
      <c r="D388" s="117">
        <v>3000</v>
      </c>
      <c r="E388" s="117">
        <v>3000</v>
      </c>
      <c r="F388" s="117">
        <v>3000</v>
      </c>
      <c r="G388" s="117">
        <v>3000</v>
      </c>
    </row>
    <row r="389" spans="1:7" x14ac:dyDescent="0.25">
      <c r="A389" s="68" t="s">
        <v>125</v>
      </c>
      <c r="B389" s="55" t="s">
        <v>12</v>
      </c>
      <c r="C389" s="118">
        <v>1178.32</v>
      </c>
      <c r="D389" s="75">
        <v>3000</v>
      </c>
      <c r="E389" s="75">
        <v>3000</v>
      </c>
      <c r="F389" s="75">
        <v>3000</v>
      </c>
      <c r="G389" s="75">
        <v>3000</v>
      </c>
    </row>
    <row r="390" spans="1:7" ht="38.25" x14ac:dyDescent="0.25">
      <c r="A390" s="68" t="s">
        <v>247</v>
      </c>
      <c r="B390" s="55" t="s">
        <v>73</v>
      </c>
      <c r="C390" s="118">
        <v>1178.32</v>
      </c>
      <c r="D390" s="75">
        <v>3000</v>
      </c>
      <c r="E390" s="75">
        <v>3000</v>
      </c>
      <c r="F390" s="75">
        <v>3000</v>
      </c>
      <c r="G390" s="75">
        <v>3000</v>
      </c>
    </row>
    <row r="391" spans="1:7" ht="38.25" x14ac:dyDescent="0.25">
      <c r="A391" s="64" t="s">
        <v>257</v>
      </c>
      <c r="B391" s="65" t="s">
        <v>258</v>
      </c>
      <c r="C391" s="110">
        <v>204.39</v>
      </c>
      <c r="D391" s="110">
        <v>700</v>
      </c>
      <c r="E391" s="110">
        <v>0</v>
      </c>
      <c r="F391" s="110">
        <v>0</v>
      </c>
      <c r="G391" s="110">
        <v>0</v>
      </c>
    </row>
    <row r="392" spans="1:7" ht="25.5" x14ac:dyDescent="0.25">
      <c r="A392" s="66" t="s">
        <v>115</v>
      </c>
      <c r="B392" s="67" t="s">
        <v>116</v>
      </c>
      <c r="C392" s="116">
        <v>204.39</v>
      </c>
      <c r="D392" s="117">
        <v>700</v>
      </c>
      <c r="E392" s="117">
        <v>0</v>
      </c>
      <c r="F392" s="117">
        <v>0</v>
      </c>
      <c r="G392" s="117">
        <v>0</v>
      </c>
    </row>
    <row r="393" spans="1:7" x14ac:dyDescent="0.25">
      <c r="A393" s="68" t="s">
        <v>125</v>
      </c>
      <c r="B393" s="55" t="s">
        <v>12</v>
      </c>
      <c r="C393" s="118">
        <v>204.39</v>
      </c>
      <c r="D393" s="75">
        <v>700</v>
      </c>
      <c r="E393" s="75">
        <v>0</v>
      </c>
      <c r="F393" s="75">
        <v>0</v>
      </c>
      <c r="G393" s="75">
        <v>0</v>
      </c>
    </row>
    <row r="394" spans="1:7" ht="38.25" x14ac:dyDescent="0.25">
      <c r="A394" s="68" t="s">
        <v>247</v>
      </c>
      <c r="B394" s="55" t="s">
        <v>73</v>
      </c>
      <c r="C394" s="118">
        <v>204.39</v>
      </c>
      <c r="D394" s="75">
        <v>700</v>
      </c>
      <c r="E394" s="75">
        <v>0</v>
      </c>
      <c r="F394" s="75">
        <v>0</v>
      </c>
      <c r="G394" s="75">
        <v>0</v>
      </c>
    </row>
    <row r="395" spans="1:7" ht="25.5" x14ac:dyDescent="0.25">
      <c r="A395" s="64" t="s">
        <v>259</v>
      </c>
      <c r="B395" s="65" t="s">
        <v>260</v>
      </c>
      <c r="C395" s="110">
        <v>1858.11</v>
      </c>
      <c r="D395" s="110">
        <v>4000</v>
      </c>
      <c r="E395" s="110">
        <v>4000</v>
      </c>
      <c r="F395" s="110">
        <v>4000</v>
      </c>
      <c r="G395" s="110">
        <v>4000</v>
      </c>
    </row>
    <row r="396" spans="1:7" ht="25.5" x14ac:dyDescent="0.25">
      <c r="A396" s="66" t="s">
        <v>115</v>
      </c>
      <c r="B396" s="67" t="s">
        <v>116</v>
      </c>
      <c r="C396" s="116">
        <v>1858.11</v>
      </c>
      <c r="D396" s="117">
        <v>4000</v>
      </c>
      <c r="E396" s="117">
        <v>4000</v>
      </c>
      <c r="F396" s="117">
        <v>4000</v>
      </c>
      <c r="G396" s="117">
        <v>4000</v>
      </c>
    </row>
    <row r="397" spans="1:7" x14ac:dyDescent="0.25">
      <c r="A397" s="68" t="s">
        <v>125</v>
      </c>
      <c r="B397" s="55" t="s">
        <v>12</v>
      </c>
      <c r="C397" s="118">
        <v>1858.11</v>
      </c>
      <c r="D397" s="75">
        <v>4000</v>
      </c>
      <c r="E397" s="75">
        <v>4000</v>
      </c>
      <c r="F397" s="75">
        <v>4000</v>
      </c>
      <c r="G397" s="75">
        <v>4000</v>
      </c>
    </row>
    <row r="398" spans="1:7" ht="38.25" x14ac:dyDescent="0.25">
      <c r="A398" s="68" t="s">
        <v>247</v>
      </c>
      <c r="B398" s="55" t="s">
        <v>73</v>
      </c>
      <c r="C398" s="118">
        <v>1858.11</v>
      </c>
      <c r="D398" s="75">
        <v>4000</v>
      </c>
      <c r="E398" s="75">
        <v>4000</v>
      </c>
      <c r="F398" s="75">
        <v>4000</v>
      </c>
      <c r="G398" s="75">
        <v>4000</v>
      </c>
    </row>
    <row r="399" spans="1:7" ht="38.25" x14ac:dyDescent="0.25">
      <c r="A399" s="64" t="s">
        <v>261</v>
      </c>
      <c r="B399" s="65" t="s">
        <v>262</v>
      </c>
      <c r="C399" s="110">
        <v>6411.55</v>
      </c>
      <c r="D399" s="110">
        <v>7000</v>
      </c>
      <c r="E399" s="110">
        <v>7700</v>
      </c>
      <c r="F399" s="110">
        <v>7700</v>
      </c>
      <c r="G399" s="110">
        <v>7700</v>
      </c>
    </row>
    <row r="400" spans="1:7" ht="25.5" x14ac:dyDescent="0.25">
      <c r="A400" s="66" t="s">
        <v>115</v>
      </c>
      <c r="B400" s="67" t="s">
        <v>116</v>
      </c>
      <c r="C400" s="117">
        <f>SUM(C402:C403)</f>
        <v>6411.5499999999993</v>
      </c>
      <c r="D400" s="117">
        <v>7000</v>
      </c>
      <c r="E400" s="117">
        <v>7700</v>
      </c>
      <c r="F400" s="117">
        <v>7700</v>
      </c>
      <c r="G400" s="117">
        <v>7700</v>
      </c>
    </row>
    <row r="401" spans="1:7" x14ac:dyDescent="0.25">
      <c r="A401" s="68" t="s">
        <v>125</v>
      </c>
      <c r="B401" s="55" t="s">
        <v>12</v>
      </c>
      <c r="C401" s="75">
        <f>SUM(C402:C403)</f>
        <v>6411.5499999999993</v>
      </c>
      <c r="D401" s="75">
        <v>7000</v>
      </c>
      <c r="E401" s="75">
        <v>7700</v>
      </c>
      <c r="F401" s="75">
        <v>7700</v>
      </c>
      <c r="G401" s="75">
        <v>7700</v>
      </c>
    </row>
    <row r="402" spans="1:7" ht="38.25" x14ac:dyDescent="0.25">
      <c r="A402" s="68" t="s">
        <v>247</v>
      </c>
      <c r="B402" s="55" t="s">
        <v>73</v>
      </c>
      <c r="C402" s="75">
        <v>4287.9799999999996</v>
      </c>
      <c r="D402" s="75">
        <v>4800</v>
      </c>
      <c r="E402" s="75">
        <v>5500</v>
      </c>
      <c r="F402" s="75">
        <v>5500</v>
      </c>
      <c r="G402" s="75">
        <v>5500</v>
      </c>
    </row>
    <row r="403" spans="1:7" x14ac:dyDescent="0.25">
      <c r="A403" s="68" t="s">
        <v>133</v>
      </c>
      <c r="B403" s="55" t="s">
        <v>74</v>
      </c>
      <c r="C403" s="75">
        <v>2123.5700000000002</v>
      </c>
      <c r="D403" s="75">
        <v>2200</v>
      </c>
      <c r="E403" s="75">
        <v>2200</v>
      </c>
      <c r="F403" s="75">
        <v>2200</v>
      </c>
      <c r="G403" s="75">
        <v>2200</v>
      </c>
    </row>
    <row r="404" spans="1:7" ht="25.5" x14ac:dyDescent="0.25">
      <c r="A404" s="64" t="s">
        <v>263</v>
      </c>
      <c r="B404" s="65" t="s">
        <v>264</v>
      </c>
      <c r="C404" s="110">
        <v>0</v>
      </c>
      <c r="D404" s="110">
        <v>0</v>
      </c>
      <c r="E404" s="110">
        <v>300</v>
      </c>
      <c r="F404" s="110">
        <v>300</v>
      </c>
      <c r="G404" s="110">
        <v>300</v>
      </c>
    </row>
    <row r="405" spans="1:7" ht="25.5" x14ac:dyDescent="0.25">
      <c r="A405" s="66" t="s">
        <v>115</v>
      </c>
      <c r="B405" s="67" t="s">
        <v>116</v>
      </c>
      <c r="C405" s="117">
        <v>0</v>
      </c>
      <c r="D405" s="117">
        <v>0</v>
      </c>
      <c r="E405" s="117">
        <v>300</v>
      </c>
      <c r="F405" s="117">
        <v>300</v>
      </c>
      <c r="G405" s="117">
        <v>300</v>
      </c>
    </row>
    <row r="406" spans="1:7" x14ac:dyDescent="0.25">
      <c r="A406" s="68" t="s">
        <v>125</v>
      </c>
      <c r="B406" s="55" t="s">
        <v>12</v>
      </c>
      <c r="C406" s="75">
        <v>0</v>
      </c>
      <c r="D406" s="75">
        <v>0</v>
      </c>
      <c r="E406" s="75">
        <v>300</v>
      </c>
      <c r="F406" s="75">
        <v>300</v>
      </c>
      <c r="G406" s="75">
        <v>300</v>
      </c>
    </row>
    <row r="407" spans="1:7" x14ac:dyDescent="0.25">
      <c r="A407" s="68" t="s">
        <v>126</v>
      </c>
      <c r="B407" s="55" t="s">
        <v>24</v>
      </c>
      <c r="C407" s="75">
        <v>0</v>
      </c>
      <c r="D407" s="75">
        <v>0</v>
      </c>
      <c r="E407" s="75">
        <v>300</v>
      </c>
      <c r="F407" s="75">
        <v>300</v>
      </c>
      <c r="G407" s="75">
        <v>300</v>
      </c>
    </row>
    <row r="408" spans="1:7" ht="25.5" x14ac:dyDescent="0.25">
      <c r="A408" s="64" t="s">
        <v>265</v>
      </c>
      <c r="B408" s="65" t="s">
        <v>266</v>
      </c>
      <c r="C408" s="110">
        <v>530.89</v>
      </c>
      <c r="D408" s="110">
        <v>268500</v>
      </c>
      <c r="E408" s="110">
        <v>157000</v>
      </c>
      <c r="F408" s="110">
        <v>10000</v>
      </c>
      <c r="G408" s="110">
        <v>10000</v>
      </c>
    </row>
    <row r="409" spans="1:7" ht="25.5" x14ac:dyDescent="0.25">
      <c r="A409" s="64" t="s">
        <v>267</v>
      </c>
      <c r="B409" s="65" t="s">
        <v>268</v>
      </c>
      <c r="C409" s="110">
        <v>530.89</v>
      </c>
      <c r="D409" s="110">
        <v>268500</v>
      </c>
      <c r="E409" s="110">
        <v>157000</v>
      </c>
      <c r="F409" s="110">
        <v>10000</v>
      </c>
      <c r="G409" s="110">
        <v>10000</v>
      </c>
    </row>
    <row r="410" spans="1:7" ht="25.5" x14ac:dyDescent="0.25">
      <c r="A410" s="66" t="s">
        <v>115</v>
      </c>
      <c r="B410" s="67" t="s">
        <v>116</v>
      </c>
      <c r="C410" s="116">
        <v>530.89</v>
      </c>
      <c r="D410" s="117">
        <v>268500</v>
      </c>
      <c r="E410" s="117">
        <v>27000</v>
      </c>
      <c r="F410" s="117">
        <v>10000</v>
      </c>
      <c r="G410" s="117">
        <v>10000</v>
      </c>
    </row>
    <row r="411" spans="1:7" x14ac:dyDescent="0.25">
      <c r="A411" s="68" t="s">
        <v>125</v>
      </c>
      <c r="B411" s="55" t="s">
        <v>12</v>
      </c>
      <c r="C411" s="118">
        <v>530.89</v>
      </c>
      <c r="D411" s="75">
        <v>8500</v>
      </c>
      <c r="E411" s="75">
        <v>27000</v>
      </c>
      <c r="F411" s="75">
        <v>10000</v>
      </c>
      <c r="G411" s="75">
        <v>10000</v>
      </c>
    </row>
    <row r="412" spans="1:7" x14ac:dyDescent="0.25">
      <c r="A412" s="68" t="s">
        <v>133</v>
      </c>
      <c r="B412" s="55" t="s">
        <v>74</v>
      </c>
      <c r="C412" s="118">
        <v>530.89</v>
      </c>
      <c r="D412" s="75">
        <v>8500</v>
      </c>
      <c r="E412" s="75">
        <v>27000</v>
      </c>
      <c r="F412" s="75">
        <v>10000</v>
      </c>
      <c r="G412" s="75">
        <v>10000</v>
      </c>
    </row>
    <row r="413" spans="1:7" ht="25.5" x14ac:dyDescent="0.25">
      <c r="A413" s="68" t="s">
        <v>170</v>
      </c>
      <c r="B413" s="55" t="s">
        <v>14</v>
      </c>
      <c r="C413" s="75">
        <v>0</v>
      </c>
      <c r="D413" s="75">
        <v>260000</v>
      </c>
      <c r="E413" s="75">
        <v>0</v>
      </c>
      <c r="F413" s="75">
        <v>0</v>
      </c>
      <c r="G413" s="75">
        <v>0</v>
      </c>
    </row>
    <row r="414" spans="1:7" ht="38.25" x14ac:dyDescent="0.25">
      <c r="A414" s="68" t="s">
        <v>171</v>
      </c>
      <c r="B414" s="55" t="s">
        <v>29</v>
      </c>
      <c r="C414" s="75">
        <v>0</v>
      </c>
      <c r="D414" s="75">
        <v>260000</v>
      </c>
      <c r="E414" s="75">
        <v>0</v>
      </c>
      <c r="F414" s="75">
        <v>0</v>
      </c>
      <c r="G414" s="75">
        <v>0</v>
      </c>
    </row>
    <row r="415" spans="1:7" x14ac:dyDescent="0.25">
      <c r="A415" s="66" t="s">
        <v>117</v>
      </c>
      <c r="B415" s="67" t="s">
        <v>118</v>
      </c>
      <c r="C415" s="117">
        <v>0</v>
      </c>
      <c r="D415" s="117">
        <v>0</v>
      </c>
      <c r="E415" s="117">
        <v>130000</v>
      </c>
      <c r="F415" s="117">
        <v>0</v>
      </c>
      <c r="G415" s="117">
        <v>0</v>
      </c>
    </row>
    <row r="416" spans="1:7" ht="25.5" x14ac:dyDescent="0.25">
      <c r="A416" s="68" t="s">
        <v>170</v>
      </c>
      <c r="B416" s="55" t="s">
        <v>14</v>
      </c>
      <c r="C416" s="75">
        <v>0</v>
      </c>
      <c r="D416" s="75">
        <v>0</v>
      </c>
      <c r="E416" s="75">
        <v>130000</v>
      </c>
      <c r="F416" s="75">
        <v>0</v>
      </c>
      <c r="G416" s="75">
        <v>0</v>
      </c>
    </row>
    <row r="417" spans="1:7" ht="38.25" x14ac:dyDescent="0.25">
      <c r="A417" s="68" t="s">
        <v>171</v>
      </c>
      <c r="B417" s="55" t="s">
        <v>29</v>
      </c>
      <c r="C417" s="75">
        <v>0</v>
      </c>
      <c r="D417" s="75">
        <v>0</v>
      </c>
      <c r="E417" s="75">
        <v>130000</v>
      </c>
      <c r="F417" s="75">
        <v>0</v>
      </c>
      <c r="G417" s="75">
        <v>0</v>
      </c>
    </row>
    <row r="418" spans="1:7" ht="38.25" x14ac:dyDescent="0.25">
      <c r="A418" s="64" t="s">
        <v>269</v>
      </c>
      <c r="B418" s="65" t="s">
        <v>270</v>
      </c>
      <c r="C418" s="110">
        <v>11707.45</v>
      </c>
      <c r="D418" s="110">
        <v>13500</v>
      </c>
      <c r="E418" s="110">
        <v>15000</v>
      </c>
      <c r="F418" s="110">
        <v>14500</v>
      </c>
      <c r="G418" s="110">
        <v>14500</v>
      </c>
    </row>
    <row r="419" spans="1:7" ht="25.5" x14ac:dyDescent="0.25">
      <c r="A419" s="64" t="s">
        <v>271</v>
      </c>
      <c r="B419" s="65" t="s">
        <v>272</v>
      </c>
      <c r="C419" s="110">
        <v>11707.45</v>
      </c>
      <c r="D419" s="110">
        <v>13500</v>
      </c>
      <c r="E419" s="110">
        <v>15000</v>
      </c>
      <c r="F419" s="110">
        <v>14500</v>
      </c>
      <c r="G419" s="110">
        <v>14500</v>
      </c>
    </row>
    <row r="420" spans="1:7" ht="25.5" x14ac:dyDescent="0.25">
      <c r="A420" s="66" t="s">
        <v>115</v>
      </c>
      <c r="B420" s="67" t="s">
        <v>116</v>
      </c>
      <c r="C420" s="117">
        <v>11707.45</v>
      </c>
      <c r="D420" s="117">
        <v>13500</v>
      </c>
      <c r="E420" s="117">
        <v>15000</v>
      </c>
      <c r="F420" s="117">
        <v>14500</v>
      </c>
      <c r="G420" s="117">
        <v>14500</v>
      </c>
    </row>
    <row r="421" spans="1:7" x14ac:dyDescent="0.25">
      <c r="A421" s="68" t="s">
        <v>125</v>
      </c>
      <c r="B421" s="55" t="s">
        <v>12</v>
      </c>
      <c r="C421" s="75">
        <f>SUM(C422:C423)</f>
        <v>11707.45</v>
      </c>
      <c r="D421" s="75">
        <v>13500</v>
      </c>
      <c r="E421" s="75">
        <v>15000</v>
      </c>
      <c r="F421" s="75">
        <v>14500</v>
      </c>
      <c r="G421" s="75">
        <v>14500</v>
      </c>
    </row>
    <row r="422" spans="1:7" x14ac:dyDescent="0.25">
      <c r="A422" s="68" t="s">
        <v>126</v>
      </c>
      <c r="B422" s="55" t="s">
        <v>24</v>
      </c>
      <c r="C422" s="75">
        <v>2416.86</v>
      </c>
      <c r="D422" s="75">
        <v>3000</v>
      </c>
      <c r="E422" s="75">
        <v>3500</v>
      </c>
      <c r="F422" s="75">
        <v>3000</v>
      </c>
      <c r="G422" s="75">
        <v>3000</v>
      </c>
    </row>
    <row r="423" spans="1:7" x14ac:dyDescent="0.25">
      <c r="A423" s="68" t="s">
        <v>133</v>
      </c>
      <c r="B423" s="55" t="s">
        <v>74</v>
      </c>
      <c r="C423" s="75">
        <v>9290.59</v>
      </c>
      <c r="D423" s="75">
        <v>10500</v>
      </c>
      <c r="E423" s="75">
        <v>11500</v>
      </c>
      <c r="F423" s="75">
        <v>11500</v>
      </c>
      <c r="G423" s="75">
        <v>11500</v>
      </c>
    </row>
    <row r="424" spans="1:7" ht="38.25" x14ac:dyDescent="0.25">
      <c r="A424" s="64" t="s">
        <v>273</v>
      </c>
      <c r="B424" s="65" t="s">
        <v>274</v>
      </c>
      <c r="C424" s="110">
        <v>1990.84</v>
      </c>
      <c r="D424" s="110">
        <v>2000</v>
      </c>
      <c r="E424" s="110">
        <v>13000</v>
      </c>
      <c r="F424" s="110">
        <v>10000</v>
      </c>
      <c r="G424" s="110">
        <v>3000</v>
      </c>
    </row>
    <row r="425" spans="1:7" ht="25.5" x14ac:dyDescent="0.25">
      <c r="A425" s="64" t="s">
        <v>275</v>
      </c>
      <c r="B425" s="65" t="s">
        <v>276</v>
      </c>
      <c r="C425" s="110">
        <v>1990.84</v>
      </c>
      <c r="D425" s="110">
        <v>2000</v>
      </c>
      <c r="E425" s="110">
        <v>13000</v>
      </c>
      <c r="F425" s="110">
        <v>10000</v>
      </c>
      <c r="G425" s="110">
        <v>3000</v>
      </c>
    </row>
    <row r="426" spans="1:7" ht="25.5" x14ac:dyDescent="0.25">
      <c r="A426" s="66" t="s">
        <v>115</v>
      </c>
      <c r="B426" s="67" t="s">
        <v>116</v>
      </c>
      <c r="C426" s="116">
        <v>1990.84</v>
      </c>
      <c r="D426" s="117">
        <v>2000</v>
      </c>
      <c r="E426" s="117">
        <v>5000</v>
      </c>
      <c r="F426" s="117">
        <v>10000</v>
      </c>
      <c r="G426" s="117">
        <v>3000</v>
      </c>
    </row>
    <row r="427" spans="1:7" x14ac:dyDescent="0.25">
      <c r="A427" s="68" t="s">
        <v>125</v>
      </c>
      <c r="B427" s="55" t="s">
        <v>12</v>
      </c>
      <c r="C427" s="118">
        <v>1990.84</v>
      </c>
      <c r="D427" s="75">
        <v>2000</v>
      </c>
      <c r="E427" s="75">
        <v>5000</v>
      </c>
      <c r="F427" s="75">
        <v>10000</v>
      </c>
      <c r="G427" s="75">
        <v>3000</v>
      </c>
    </row>
    <row r="428" spans="1:7" x14ac:dyDescent="0.25">
      <c r="A428" s="68" t="s">
        <v>133</v>
      </c>
      <c r="B428" s="55" t="s">
        <v>74</v>
      </c>
      <c r="C428" s="118">
        <v>1990.84</v>
      </c>
      <c r="D428" s="75">
        <v>2000</v>
      </c>
      <c r="E428" s="75">
        <v>5000</v>
      </c>
      <c r="F428" s="75">
        <v>10000</v>
      </c>
      <c r="G428" s="75">
        <v>3000</v>
      </c>
    </row>
    <row r="429" spans="1:7" x14ac:dyDescent="0.25">
      <c r="A429" s="66" t="s">
        <v>117</v>
      </c>
      <c r="B429" s="67" t="s">
        <v>118</v>
      </c>
      <c r="C429" s="117">
        <v>0</v>
      </c>
      <c r="D429" s="117">
        <v>0</v>
      </c>
      <c r="E429" s="117">
        <v>8000</v>
      </c>
      <c r="F429" s="117">
        <v>0</v>
      </c>
      <c r="G429" s="117">
        <v>0</v>
      </c>
    </row>
    <row r="430" spans="1:7" x14ac:dyDescent="0.25">
      <c r="A430" s="68" t="s">
        <v>125</v>
      </c>
      <c r="B430" s="55" t="s">
        <v>12</v>
      </c>
      <c r="C430" s="75">
        <v>0</v>
      </c>
      <c r="D430" s="75">
        <v>0</v>
      </c>
      <c r="E430" s="75">
        <v>8000</v>
      </c>
      <c r="F430" s="75">
        <v>0</v>
      </c>
      <c r="G430" s="75">
        <v>0</v>
      </c>
    </row>
    <row r="431" spans="1:7" x14ac:dyDescent="0.25">
      <c r="A431" s="68" t="s">
        <v>126</v>
      </c>
      <c r="B431" s="55" t="s">
        <v>24</v>
      </c>
      <c r="C431" s="75">
        <v>0</v>
      </c>
      <c r="D431" s="75">
        <v>0</v>
      </c>
      <c r="E431" s="75">
        <v>8000</v>
      </c>
      <c r="F431" s="75">
        <v>0</v>
      </c>
      <c r="G431" s="75">
        <v>0</v>
      </c>
    </row>
  </sheetData>
  <mergeCells count="2">
    <mergeCell ref="A1:G1"/>
    <mergeCell ref="A3:G3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4"/>
  <sheetViews>
    <sheetView zoomScaleNormal="100" workbookViewId="0">
      <selection activeCell="N29" sqref="N29"/>
    </sheetView>
  </sheetViews>
  <sheetFormatPr defaultRowHeight="15" x14ac:dyDescent="0.25"/>
  <sheetData>
    <row r="1" spans="1:15" ht="15.75" x14ac:dyDescent="0.25">
      <c r="A1" s="187" t="s">
        <v>311</v>
      </c>
      <c r="B1" s="187"/>
      <c r="C1" s="187"/>
    </row>
    <row r="2" spans="1:15" ht="15.75" x14ac:dyDescent="0.25">
      <c r="A2" s="152"/>
      <c r="B2" s="152"/>
      <c r="C2" s="152"/>
    </row>
    <row r="3" spans="1:15" x14ac:dyDescent="0.25">
      <c r="A3" s="141"/>
      <c r="B3" s="141"/>
      <c r="C3" s="141"/>
    </row>
    <row r="4" spans="1:15" ht="15.75" x14ac:dyDescent="0.25">
      <c r="G4" s="147"/>
      <c r="H4" s="147" t="s">
        <v>313</v>
      </c>
    </row>
    <row r="5" spans="1:15" ht="15.75" x14ac:dyDescent="0.25">
      <c r="G5" s="147"/>
    </row>
    <row r="6" spans="1:15" ht="15.75" x14ac:dyDescent="0.25">
      <c r="A6" s="147" t="s">
        <v>312</v>
      </c>
    </row>
    <row r="8" spans="1:15" ht="15.75" x14ac:dyDescent="0.25">
      <c r="D8" s="187" t="s">
        <v>314</v>
      </c>
      <c r="E8" s="187"/>
      <c r="F8" s="187"/>
      <c r="G8" s="187"/>
      <c r="H8" s="187"/>
      <c r="I8" s="187"/>
      <c r="J8" s="187"/>
    </row>
    <row r="9" spans="1:15" ht="15.75" x14ac:dyDescent="0.25">
      <c r="D9" s="152"/>
      <c r="E9" s="152"/>
      <c r="F9" s="152"/>
      <c r="G9" s="152"/>
      <c r="H9" s="152"/>
      <c r="I9" s="152"/>
      <c r="J9" s="152"/>
    </row>
    <row r="11" spans="1:15" ht="15.75" x14ac:dyDescent="0.25">
      <c r="A11" s="188" t="s">
        <v>315</v>
      </c>
      <c r="B11" s="188"/>
      <c r="C11" s="188"/>
      <c r="J11" s="186"/>
      <c r="K11" s="186"/>
      <c r="L11" s="186"/>
      <c r="M11" s="184" t="s">
        <v>317</v>
      </c>
      <c r="N11" s="184"/>
      <c r="O11" s="184"/>
    </row>
    <row r="12" spans="1:15" ht="15.75" x14ac:dyDescent="0.25">
      <c r="A12" s="188" t="s">
        <v>327</v>
      </c>
      <c r="B12" s="188"/>
      <c r="C12" s="188"/>
      <c r="J12" s="186"/>
      <c r="K12" s="186"/>
      <c r="L12" s="186"/>
      <c r="M12" s="184" t="s">
        <v>328</v>
      </c>
      <c r="N12" s="184"/>
      <c r="O12" s="184"/>
    </row>
    <row r="13" spans="1:15" ht="15.75" x14ac:dyDescent="0.25">
      <c r="A13" s="147" t="s">
        <v>316</v>
      </c>
      <c r="B13" s="147"/>
      <c r="C13" s="147"/>
    </row>
    <row r="14" spans="1:15" x14ac:dyDescent="0.25">
      <c r="A14" s="185"/>
      <c r="B14" s="185"/>
      <c r="C14" s="185"/>
      <c r="D14" s="185"/>
    </row>
  </sheetData>
  <mergeCells count="9">
    <mergeCell ref="A1:C1"/>
    <mergeCell ref="A11:C11"/>
    <mergeCell ref="A12:C12"/>
    <mergeCell ref="D8:J8"/>
    <mergeCell ref="M11:O11"/>
    <mergeCell ref="M12:O12"/>
    <mergeCell ref="A14:D14"/>
    <mergeCell ref="J11:L11"/>
    <mergeCell ref="J12:L12"/>
  </mergeCells>
  <printOptions horizontalCentered="1"/>
  <pageMargins left="0.70866141732283472" right="0.51181102362204722" top="0.55118110236220474" bottom="0.55118110236220474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Završna odredba</vt:lpstr>
      <vt:lpstr>SAŽETAK!Podrucje_ispisa</vt:lpstr>
      <vt:lpstr>'Završna odredba'!Podrucje_ispisa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Općina Kalnik</cp:lastModifiedBy>
  <cp:lastPrinted>2023-12-28T11:12:52Z</cp:lastPrinted>
  <dcterms:created xsi:type="dcterms:W3CDTF">2022-08-12T12:51:27Z</dcterms:created>
  <dcterms:modified xsi:type="dcterms:W3CDTF">2023-12-28T11:15:29Z</dcterms:modified>
</cp:coreProperties>
</file>